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\NÖ Badmintonverband\NÖBV Vorstand - Dokumente\Formulare\"/>
    </mc:Choice>
  </mc:AlternateContent>
  <xr:revisionPtr revIDLastSave="0" documentId="13_ncr:1_{6028154C-CB0C-44A4-9AAC-6EECF2E993E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pielbericht" sheetId="1" r:id="rId1"/>
  </sheets>
  <definedNames>
    <definedName name="_xlnm.Print_Area" localSheetId="0">Spielbericht!$A$1:$BW$34</definedName>
    <definedName name="Gewinnsätze">Spielbericht!$CG$3</definedName>
    <definedName name="MannschaftA">Spielbericht!$H$11</definedName>
    <definedName name="MannschaftB">Spielbericht!$AK$11</definedName>
    <definedName name="Runde">Spielbericht!$BP$11</definedName>
    <definedName name="Satzpunkte">Spielbericht!$CG$2</definedName>
    <definedName name="Sieger">Spielbericht!$F$27</definedName>
    <definedName name="Spiele">Spielbericht!$CG$5</definedName>
    <definedName name="SpieleNichtAusgetragen">Spielbericht!$CG$6</definedName>
    <definedName name="TabelleAngetreten">Spielbericht!$CN$4</definedName>
    <definedName name="TabelleSieg">Spielbericht!$CN$2</definedName>
    <definedName name="TabelleUnentschieden">Spielbericht!$CN$3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H15" i="1" l="1"/>
  <c r="CG15" i="1"/>
  <c r="BN24" i="1" l="1"/>
  <c r="BV24" i="1" s="1"/>
  <c r="BN23" i="1"/>
  <c r="BN22" i="1"/>
  <c r="BQ24" i="1"/>
  <c r="BQ23" i="1"/>
  <c r="BQ22" i="1"/>
  <c r="BQ21" i="1"/>
  <c r="BN21" i="1"/>
  <c r="BN19" i="1"/>
  <c r="BQ25" i="1"/>
  <c r="BQ19" i="1"/>
  <c r="BQ15" i="1"/>
  <c r="BN25" i="1"/>
  <c r="BN15" i="1"/>
  <c r="BQ17" i="1"/>
  <c r="BN17" i="1"/>
  <c r="BG24" i="1"/>
  <c r="BG23" i="1"/>
  <c r="BG22" i="1"/>
  <c r="BK24" i="1"/>
  <c r="BK23" i="1"/>
  <c r="BK22" i="1"/>
  <c r="BK21" i="1"/>
  <c r="BG21" i="1"/>
  <c r="BG19" i="1"/>
  <c r="BK25" i="1"/>
  <c r="BG15" i="1"/>
  <c r="BG25" i="1"/>
  <c r="BK19" i="1"/>
  <c r="BK15" i="1"/>
  <c r="BK17" i="1"/>
  <c r="BG17" i="1"/>
  <c r="BV22" i="1" l="1"/>
  <c r="BV23" i="1"/>
  <c r="BS21" i="1"/>
  <c r="BS22" i="1"/>
  <c r="BS23" i="1"/>
  <c r="BS24" i="1"/>
  <c r="BV25" i="1"/>
  <c r="BS25" i="1"/>
  <c r="BS15" i="1"/>
  <c r="BV19" i="1"/>
  <c r="BV15" i="1"/>
  <c r="BS19" i="1"/>
  <c r="BV21" i="1"/>
  <c r="BV17" i="1"/>
  <c r="BS17" i="1"/>
  <c r="CG17" i="1" l="1"/>
  <c r="CH17" i="1"/>
  <c r="CG19" i="1"/>
  <c r="CH19" i="1"/>
  <c r="CG21" i="1"/>
  <c r="CH21" i="1"/>
  <c r="CG22" i="1"/>
  <c r="CH22" i="1"/>
  <c r="CG23" i="1"/>
  <c r="CH23" i="1"/>
  <c r="CG24" i="1"/>
  <c r="CH24" i="1"/>
  <c r="CG25" i="1"/>
  <c r="CH25" i="1"/>
  <c r="CG27" i="1" l="1"/>
  <c r="CH27" i="1"/>
  <c r="CG5" i="1"/>
  <c r="BG27" i="1" l="1"/>
  <c r="BK27" i="1"/>
  <c r="CG6" i="1" l="1"/>
  <c r="BS27" i="1"/>
  <c r="BQ27" i="1"/>
  <c r="BN27" i="1"/>
  <c r="BV27" i="1" l="1"/>
  <c r="F27" i="1" s="1"/>
  <c r="AQ27" i="1" l="1"/>
  <c r="AI27" i="1"/>
  <c r="AC27" i="1"/>
  <c r="AP28" i="1"/>
</calcChain>
</file>

<file path=xl/sharedStrings.xml><?xml version="1.0" encoding="utf-8"?>
<sst xmlns="http://schemas.openxmlformats.org/spreadsheetml/2006/main" count="126" uniqueCount="73">
  <si>
    <t>Datum:</t>
  </si>
  <si>
    <t>OSR / Turnierleiter:</t>
  </si>
  <si>
    <t>Punkte</t>
  </si>
  <si>
    <t>1. Satz</t>
  </si>
  <si>
    <t>2. Satz</t>
  </si>
  <si>
    <t>3. Satz</t>
  </si>
  <si>
    <t>Ergebnis</t>
  </si>
  <si>
    <t>1. HE</t>
  </si>
  <si>
    <t>:</t>
  </si>
  <si>
    <t>2. HE</t>
  </si>
  <si>
    <t>3. HE</t>
  </si>
  <si>
    <t>DE</t>
  </si>
  <si>
    <t>2. HD</t>
  </si>
  <si>
    <t>DD</t>
  </si>
  <si>
    <t>MD</t>
  </si>
  <si>
    <t>SIEGER:</t>
  </si>
  <si>
    <t>mit</t>
  </si>
  <si>
    <t>Spielen,</t>
  </si>
  <si>
    <t xml:space="preserve">Sätzen und </t>
  </si>
  <si>
    <t>Anmerkungen:</t>
  </si>
  <si>
    <t>Oberschiedsrichter (OSR)</t>
  </si>
  <si>
    <t>Mannschaft A</t>
  </si>
  <si>
    <t>Mannschaft B</t>
  </si>
  <si>
    <t>bzw. Turnierleitung</t>
  </si>
  <si>
    <t>Mannschaftsführer</t>
  </si>
  <si>
    <t>Niederösterreichischer</t>
  </si>
  <si>
    <t>Runde:</t>
  </si>
  <si>
    <t>Landesliga</t>
  </si>
  <si>
    <t>Oberliga</t>
  </si>
  <si>
    <t>1. HD</t>
  </si>
  <si>
    <t xml:space="preserve">Spielbericht senden an: </t>
  </si>
  <si>
    <t xml:space="preserve">Spielbericht eingeben: </t>
  </si>
  <si>
    <t>Ergebnisdienst (obv.tournamentsoftware.com)</t>
  </si>
  <si>
    <t>Badminton Verband</t>
  </si>
  <si>
    <t>ZVR: 379068339</t>
  </si>
  <si>
    <t>Sport.Zentrum.NÖ, Dr. Adolf-Schärf-Straße 25, 3100 St.Pölten
E-Mail: office@badminton-noe.at, www.badminton-noe.at</t>
  </si>
  <si>
    <t>Veranstalter:</t>
  </si>
  <si>
    <t>Die Richtigkeit wird bescheinigt. Das Spiel hat unter Beachtung der zuständigen Spielordnung stattgefunden.</t>
  </si>
  <si>
    <t>Spielende:</t>
  </si>
  <si>
    <t>1.Klasse</t>
  </si>
  <si>
    <t>2.Klasse</t>
  </si>
  <si>
    <t>A:</t>
  </si>
  <si>
    <t>B:</t>
  </si>
  <si>
    <t>und</t>
  </si>
  <si>
    <t>Spielort:</t>
  </si>
  <si>
    <t>zwischen</t>
  </si>
  <si>
    <t>Region:</t>
  </si>
  <si>
    <t>S P I E L B E R I C H T</t>
  </si>
  <si>
    <t>sonstiges:</t>
  </si>
  <si>
    <t>Planzeit:</t>
  </si>
  <si>
    <t>Sätze</t>
  </si>
  <si>
    <t>Spiele</t>
  </si>
  <si>
    <t>Mannschaftsmeisterschaft</t>
  </si>
  <si>
    <t>Konfiguration</t>
  </si>
  <si>
    <t>Namen der Spieler / Spielerinnen</t>
  </si>
  <si>
    <t>Gewinnsätze:</t>
  </si>
  <si>
    <t>Satzpunkte:</t>
  </si>
  <si>
    <t>Anz.Spiele</t>
  </si>
  <si>
    <t>Spielpunkten.</t>
  </si>
  <si>
    <t>Tabellenpunkte</t>
  </si>
  <si>
    <t>Sieg:</t>
  </si>
  <si>
    <t>unentschieden:</t>
  </si>
  <si>
    <t>angetreten:</t>
  </si>
  <si>
    <t>Ranglistenpunkte.</t>
  </si>
  <si>
    <t xml:space="preserve">Dafür gibt es </t>
  </si>
  <si>
    <t>Spielbeginn:</t>
  </si>
  <si>
    <t>Stand:</t>
  </si>
  <si>
    <t>nicht ausgetragen:</t>
  </si>
  <si>
    <t>gesamt:</t>
  </si>
  <si>
    <t>Aufgabe</t>
  </si>
  <si>
    <r>
      <rPr>
        <b/>
        <sz val="11"/>
        <rFont val="Calibri Light"/>
        <family val="2"/>
        <scheme val="minor"/>
      </rPr>
      <t>WO</t>
    </r>
    <r>
      <rPr>
        <sz val="11"/>
        <rFont val="Calibri Light"/>
        <family val="2"/>
        <scheme val="minor"/>
      </rPr>
      <t xml:space="preserve"> - WalkOver-Nicht angetreten; </t>
    </r>
    <r>
      <rPr>
        <b/>
        <sz val="11"/>
        <rFont val="Calibri Light"/>
        <family val="2"/>
        <scheme val="minor"/>
      </rPr>
      <t>DQ</t>
    </r>
    <r>
      <rPr>
        <sz val="11"/>
        <rFont val="Calibri Light"/>
        <family val="2"/>
        <scheme val="minor"/>
      </rPr>
      <t xml:space="preserve"> - Disqualifiziert; </t>
    </r>
    <r>
      <rPr>
        <b/>
        <sz val="11"/>
        <rFont val="Calibri Light"/>
        <family val="2"/>
        <scheme val="minor"/>
      </rPr>
      <t>KS</t>
    </r>
    <r>
      <rPr>
        <sz val="11"/>
        <rFont val="Calibri Light"/>
        <family val="2"/>
        <scheme val="minor"/>
      </rPr>
      <t xml:space="preserve"> - kein Spieler
</t>
    </r>
    <r>
      <rPr>
        <b/>
        <sz val="11"/>
        <rFont val="Calibri Light"/>
        <family val="2"/>
        <scheme val="minor"/>
      </rPr>
      <t>ret A</t>
    </r>
    <r>
      <rPr>
        <sz val="11"/>
        <rFont val="Calibri Light"/>
        <family val="2"/>
        <scheme val="minor"/>
      </rPr>
      <t xml:space="preserve"> - Aufgabe durch A; </t>
    </r>
    <r>
      <rPr>
        <b/>
        <sz val="11"/>
        <rFont val="Calibri Light"/>
        <family val="2"/>
        <scheme val="minor"/>
      </rPr>
      <t>ret B</t>
    </r>
    <r>
      <rPr>
        <sz val="11"/>
        <rFont val="Calibri Light"/>
        <family val="2"/>
        <scheme val="minor"/>
      </rPr>
      <t xml:space="preserve"> - Aufgabe durch B</t>
    </r>
  </si>
  <si>
    <t>liga@badminton-noe.at</t>
  </si>
  <si>
    <t>2020.06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</si>
</sst>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6" x14ac:knownFonts="1">
    <font>
      <sz val="10"/>
      <name val="Arial"/>
    </font>
    <font>
      <u/>
      <sz val="6"/>
      <color indexed="12"/>
      <name val="Arial"/>
      <family val="2"/>
    </font>
    <font>
      <sz val="10"/>
      <name val="Calibri Light"/>
      <family val="2"/>
      <scheme val="minor"/>
    </font>
    <font>
      <i/>
      <sz val="16"/>
      <name val="Calibri Light"/>
      <family val="2"/>
      <scheme val="minor"/>
    </font>
    <font>
      <sz val="22"/>
      <name val="Calibri Light"/>
      <family val="2"/>
      <scheme val="minor"/>
    </font>
    <font>
      <b/>
      <sz val="16"/>
      <name val="Calibri Light"/>
      <family val="2"/>
      <scheme val="minor"/>
    </font>
    <font>
      <sz val="9"/>
      <name val="Calibri Light"/>
      <family val="2"/>
      <scheme val="minor"/>
    </font>
    <font>
      <b/>
      <sz val="12"/>
      <name val="Calibri Light"/>
      <family val="2"/>
      <scheme val="minor"/>
    </font>
    <font>
      <b/>
      <sz val="22"/>
      <name val="Calibri Light"/>
      <family val="2"/>
      <scheme val="minor"/>
    </font>
    <font>
      <b/>
      <sz val="20"/>
      <name val="Calibri Light"/>
      <family val="2"/>
      <scheme val="minor"/>
    </font>
    <font>
      <sz val="14"/>
      <name val="Calibri Light"/>
      <family val="2"/>
      <scheme val="minor"/>
    </font>
    <font>
      <b/>
      <sz val="10"/>
      <name val="Calibri Light"/>
      <family val="2"/>
      <scheme val="minor"/>
    </font>
    <font>
      <b/>
      <sz val="18"/>
      <name val="Calibri Light"/>
      <family val="2"/>
      <scheme val="minor"/>
    </font>
    <font>
      <sz val="12"/>
      <name val="Calibri Light"/>
      <family val="2"/>
      <scheme val="minor"/>
    </font>
    <font>
      <sz val="18"/>
      <name val="Calibri Light"/>
      <family val="2"/>
      <scheme val="minor"/>
    </font>
    <font>
      <sz val="16"/>
      <name val="Calibri Light"/>
      <family val="2"/>
      <scheme val="minor"/>
    </font>
    <font>
      <b/>
      <sz val="14"/>
      <name val="Calibri Light"/>
      <family val="2"/>
      <scheme val="minor"/>
    </font>
    <font>
      <u/>
      <sz val="14"/>
      <color indexed="12"/>
      <name val="Calibri Light"/>
      <family val="2"/>
      <scheme val="minor"/>
    </font>
    <font>
      <sz val="18"/>
      <name val="Calibri"/>
      <family val="2"/>
      <scheme val="major"/>
    </font>
    <font>
      <b/>
      <sz val="28"/>
      <name val="Calibri"/>
      <family val="2"/>
      <scheme val="major"/>
    </font>
    <font>
      <b/>
      <sz val="12"/>
      <name val="Calibri"/>
      <family val="2"/>
      <scheme val="major"/>
    </font>
    <font>
      <sz val="8"/>
      <name val="Calibri Light"/>
      <family val="2"/>
      <scheme val="minor"/>
    </font>
    <font>
      <b/>
      <sz val="34"/>
      <color indexed="12"/>
      <name val="Calibri"/>
      <family val="2"/>
      <scheme val="major"/>
    </font>
    <font>
      <sz val="11"/>
      <name val="Calibri Light"/>
      <family val="2"/>
      <scheme val="minor"/>
    </font>
    <font>
      <b/>
      <sz val="11"/>
      <name val="Calibri Light"/>
      <family val="2"/>
      <scheme val="minor"/>
    </font>
    <font>
      <sz val="10"/>
      <color theme="0"/>
      <name val="Calibri Light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7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/>
    <xf numFmtId="0" fontId="1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15" fillId="2" borderId="30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vertical="center"/>
    </xf>
    <xf numFmtId="0" fontId="15" fillId="0" borderId="0" xfId="0" applyFont="1" applyProtection="1"/>
    <xf numFmtId="0" fontId="15" fillId="2" borderId="29" xfId="0" applyFont="1" applyFill="1" applyBorder="1" applyAlignment="1" applyProtection="1">
      <alignment vertical="center"/>
    </xf>
    <xf numFmtId="0" fontId="15" fillId="2" borderId="7" xfId="0" applyFont="1" applyFill="1" applyBorder="1" applyAlignment="1" applyProtection="1">
      <alignment vertic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Continuous"/>
    </xf>
    <xf numFmtId="0" fontId="7" fillId="0" borderId="23" xfId="0" applyFont="1" applyBorder="1" applyAlignment="1" applyProtection="1"/>
    <xf numFmtId="0" fontId="4" fillId="0" borderId="18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/>
    <xf numFmtId="0" fontId="2" fillId="0" borderId="23" xfId="0" applyFont="1" applyBorder="1" applyProtection="1"/>
    <xf numFmtId="0" fontId="7" fillId="0" borderId="0" xfId="0" applyFont="1" applyBorder="1" applyAlignment="1" applyProtection="1"/>
    <xf numFmtId="0" fontId="2" fillId="0" borderId="23" xfId="0" applyFont="1" applyBorder="1" applyAlignment="1" applyProtection="1">
      <alignment horizontal="left"/>
    </xf>
    <xf numFmtId="0" fontId="6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5" fillId="0" borderId="3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1" fillId="0" borderId="0" xfId="0" applyFont="1" applyProtection="1"/>
    <xf numFmtId="0" fontId="2" fillId="0" borderId="21" xfId="0" applyFont="1" applyBorder="1" applyProtection="1"/>
    <xf numFmtId="0" fontId="7" fillId="0" borderId="21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right" vertical="center"/>
    </xf>
    <xf numFmtId="0" fontId="4" fillId="0" borderId="66" xfId="0" applyFont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9" fillId="0" borderId="9" xfId="0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9" fillId="0" borderId="21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17" fillId="0" borderId="0" xfId="1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left"/>
    </xf>
    <xf numFmtId="0" fontId="16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" fillId="0" borderId="9" xfId="0" applyFont="1" applyBorder="1" applyProtection="1"/>
    <xf numFmtId="0" fontId="2" fillId="0" borderId="11" xfId="0" applyFont="1" applyBorder="1" applyProtection="1"/>
    <xf numFmtId="0" fontId="9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5" fillId="0" borderId="0" xfId="0" applyFont="1" applyProtection="1"/>
    <xf numFmtId="0" fontId="2" fillId="0" borderId="0" xfId="0" applyFont="1"/>
    <xf numFmtId="0" fontId="3" fillId="0" borderId="0" xfId="0" applyFont="1"/>
    <xf numFmtId="0" fontId="14" fillId="0" borderId="52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9" xfId="0" applyFont="1" applyBorder="1" applyAlignment="1" applyProtection="1">
      <alignment horizontal="left" vertical="center"/>
      <protection locked="0"/>
    </xf>
    <xf numFmtId="0" fontId="14" fillId="0" borderId="50" xfId="0" applyFont="1" applyBorder="1" applyAlignment="1" applyProtection="1">
      <alignment horizontal="left" vertical="center"/>
      <protection locked="0"/>
    </xf>
    <xf numFmtId="0" fontId="14" fillId="0" borderId="65" xfId="0" applyFont="1" applyBorder="1" applyAlignment="1" applyProtection="1">
      <alignment horizontal="left" vertical="center"/>
      <protection locked="0"/>
    </xf>
    <xf numFmtId="0" fontId="14" fillId="0" borderId="66" xfId="0" applyFont="1" applyBorder="1" applyAlignment="1" applyProtection="1">
      <alignment horizontal="left" vertical="center"/>
      <protection locked="0"/>
    </xf>
    <xf numFmtId="0" fontId="14" fillId="0" borderId="47" xfId="0" applyFont="1" applyBorder="1" applyAlignment="1" applyProtection="1">
      <alignment horizontal="left"/>
      <protection locked="0"/>
    </xf>
    <xf numFmtId="0" fontId="14" fillId="0" borderId="48" xfId="0" applyFont="1" applyBorder="1" applyAlignment="1" applyProtection="1">
      <alignment horizontal="left"/>
      <protection locked="0"/>
    </xf>
    <xf numFmtId="0" fontId="14" fillId="0" borderId="57" xfId="0" applyFont="1" applyBorder="1" applyAlignment="1" applyProtection="1">
      <alignment horizontal="left" vertical="center"/>
      <protection locked="0"/>
    </xf>
    <xf numFmtId="0" fontId="14" fillId="0" borderId="5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righ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right" vertical="center"/>
      <protection locked="0"/>
    </xf>
    <xf numFmtId="0" fontId="4" fillId="0" borderId="43" xfId="0" applyFont="1" applyBorder="1" applyAlignment="1" applyProtection="1">
      <alignment horizontal="right" vertical="center"/>
      <protection locked="0"/>
    </xf>
    <xf numFmtId="0" fontId="4" fillId="0" borderId="65" xfId="0" applyFont="1" applyBorder="1" applyAlignment="1" applyProtection="1">
      <alignment horizontal="center" textRotation="90"/>
    </xf>
    <xf numFmtId="0" fontId="4" fillId="0" borderId="64" xfId="0" applyFont="1" applyBorder="1" applyAlignment="1" applyProtection="1">
      <alignment horizontal="center" textRotation="90"/>
    </xf>
    <xf numFmtId="0" fontId="13" fillId="0" borderId="65" xfId="0" applyFont="1" applyBorder="1" applyAlignment="1" applyProtection="1">
      <alignment horizontal="center" textRotation="90"/>
    </xf>
    <xf numFmtId="0" fontId="13" fillId="0" borderId="64" xfId="0" applyFont="1" applyBorder="1" applyAlignment="1" applyProtection="1">
      <alignment horizontal="center" textRotation="90"/>
    </xf>
    <xf numFmtId="0" fontId="2" fillId="0" borderId="8" xfId="0" applyFont="1" applyBorder="1" applyAlignment="1" applyProtection="1">
      <alignment horizontal="center" textRotation="90" wrapText="1"/>
    </xf>
    <xf numFmtId="0" fontId="2" fillId="0" borderId="10" xfId="0" applyFont="1" applyBorder="1" applyAlignment="1" applyProtection="1">
      <alignment horizontal="center" textRotation="90"/>
    </xf>
    <xf numFmtId="0" fontId="2" fillId="0" borderId="4" xfId="0" applyFont="1" applyBorder="1" applyAlignment="1" applyProtection="1">
      <alignment horizontal="center" textRotation="90"/>
    </xf>
    <xf numFmtId="0" fontId="2" fillId="0" borderId="7" xfId="0" applyFont="1" applyBorder="1" applyAlignment="1" applyProtection="1">
      <alignment horizontal="center" textRotation="90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66" xfId="0" applyFont="1" applyBorder="1" applyAlignment="1" applyProtection="1">
      <alignment horizontal="left" vertical="center"/>
    </xf>
    <xf numFmtId="0" fontId="4" fillId="0" borderId="69" xfId="0" applyFont="1" applyBorder="1" applyAlignment="1" applyProtection="1">
      <alignment horizontal="left" vertical="center"/>
    </xf>
    <xf numFmtId="0" fontId="4" fillId="0" borderId="68" xfId="0" applyFont="1" applyBorder="1" applyAlignment="1" applyProtection="1">
      <alignment horizontal="right" vertical="center"/>
    </xf>
    <xf numFmtId="0" fontId="4" fillId="0" borderId="66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0" borderId="61" xfId="0" applyFont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right" vertical="center"/>
    </xf>
    <xf numFmtId="0" fontId="4" fillId="0" borderId="55" xfId="0" applyFont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right" vertical="center"/>
    </xf>
    <xf numFmtId="0" fontId="4" fillId="0" borderId="66" xfId="0" applyFont="1" applyBorder="1" applyAlignment="1" applyProtection="1">
      <alignment horizontal="right" vertical="center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righ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</xf>
    <xf numFmtId="0" fontId="4" fillId="0" borderId="39" xfId="0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right" vertical="center"/>
    </xf>
    <xf numFmtId="0" fontId="4" fillId="0" borderId="65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44" xfId="0" applyFont="1" applyBorder="1" applyAlignment="1" applyProtection="1">
      <alignment horizontal="left" vertical="center"/>
    </xf>
    <xf numFmtId="0" fontId="4" fillId="0" borderId="45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62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34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/>
    </xf>
    <xf numFmtId="0" fontId="14" fillId="0" borderId="33" xfId="0" applyFont="1" applyBorder="1" applyAlignment="1" applyProtection="1">
      <alignment horizontal="right" vertical="center"/>
    </xf>
    <xf numFmtId="0" fontId="14" fillId="0" borderId="34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/>
    </xf>
    <xf numFmtId="0" fontId="14" fillId="0" borderId="36" xfId="0" applyFont="1" applyBorder="1" applyAlignment="1" applyProtection="1">
      <alignment horizontal="right" vertical="center"/>
    </xf>
    <xf numFmtId="0" fontId="14" fillId="0" borderId="34" xfId="0" applyFont="1" applyBorder="1" applyAlignment="1" applyProtection="1">
      <alignment horizontal="left" vertical="center"/>
    </xf>
    <xf numFmtId="0" fontId="14" fillId="0" borderId="35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left" vertical="center"/>
    </xf>
    <xf numFmtId="0" fontId="4" fillId="0" borderId="73" xfId="0" applyFont="1" applyBorder="1" applyAlignment="1" applyProtection="1">
      <alignment horizontal="center" textRotation="90"/>
    </xf>
    <xf numFmtId="0" fontId="4" fillId="0" borderId="71" xfId="0" applyFont="1" applyBorder="1" applyAlignment="1" applyProtection="1">
      <alignment horizontal="center" textRotation="90"/>
    </xf>
    <xf numFmtId="0" fontId="4" fillId="0" borderId="56" xfId="0" applyFont="1" applyBorder="1" applyAlignment="1" applyProtection="1">
      <alignment horizontal="left" vertical="center"/>
    </xf>
    <xf numFmtId="0" fontId="4" fillId="0" borderId="31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/>
    </xf>
    <xf numFmtId="0" fontId="17" fillId="0" borderId="0" xfId="1" applyFont="1" applyAlignment="1" applyProtection="1">
      <alignment horizontal="left"/>
    </xf>
    <xf numFmtId="0" fontId="20" fillId="0" borderId="28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44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64" fontId="14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right"/>
    </xf>
    <xf numFmtId="0" fontId="4" fillId="0" borderId="36" xfId="0" applyFont="1" applyBorder="1" applyAlignment="1" applyProtection="1">
      <alignment horizontal="right" vertical="center"/>
    </xf>
    <xf numFmtId="0" fontId="4" fillId="0" borderId="34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right"/>
    </xf>
    <xf numFmtId="164" fontId="14" fillId="0" borderId="2" xfId="0" applyNumberFormat="1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55" xfId="0" applyFont="1" applyBorder="1" applyAlignment="1" applyProtection="1">
      <alignment horizontal="right" vertical="center"/>
      <protection locked="0"/>
    </xf>
    <xf numFmtId="0" fontId="4" fillId="0" borderId="42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0" fontId="4" fillId="0" borderId="72" xfId="0" applyFont="1" applyBorder="1" applyAlignment="1" applyProtection="1">
      <alignment horizontal="center" textRotation="90"/>
    </xf>
    <xf numFmtId="0" fontId="4" fillId="0" borderId="70" xfId="0" applyFont="1" applyBorder="1" applyAlignment="1" applyProtection="1">
      <alignment horizontal="center" textRotation="90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/>
    </xf>
    <xf numFmtId="0" fontId="2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 indent="1"/>
    </xf>
    <xf numFmtId="0" fontId="18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14" fontId="14" fillId="0" borderId="0" xfId="0" applyNumberFormat="1" applyFont="1" applyBorder="1" applyAlignment="1" applyProtection="1">
      <alignment horizontal="left"/>
      <protection locked="0"/>
    </xf>
    <xf numFmtId="14" fontId="14" fillId="0" borderId="1" xfId="0" applyNumberFormat="1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0" fillId="0" borderId="59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60" xfId="0" applyFont="1" applyBorder="1" applyAlignment="1" applyProtection="1">
      <alignment horizontal="center" vertical="center"/>
    </xf>
    <xf numFmtId="0" fontId="20" fillId="0" borderId="63" xfId="0" applyFont="1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20" fillId="0" borderId="64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right" vertical="center"/>
      <protection locked="0"/>
    </xf>
    <xf numFmtId="0" fontId="4" fillId="0" borderId="65" xfId="0" applyFont="1" applyBorder="1" applyAlignment="1" applyProtection="1">
      <alignment horizontal="right" vertical="center"/>
      <protection locked="0"/>
    </xf>
    <xf numFmtId="0" fontId="12" fillId="0" borderId="21" xfId="0" applyFont="1" applyBorder="1" applyAlignment="1" applyProtection="1">
      <alignment horizontal="left"/>
    </xf>
    <xf numFmtId="0" fontId="23" fillId="0" borderId="2" xfId="0" applyFont="1" applyBorder="1" applyAlignment="1" applyProtection="1">
      <alignment vertical="top" wrapText="1"/>
    </xf>
    <xf numFmtId="0" fontId="2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</xf>
    <xf numFmtId="0" fontId="13" fillId="0" borderId="0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4" fillId="0" borderId="46" xfId="0" applyFont="1" applyBorder="1" applyAlignment="1" applyProtection="1">
      <alignment horizontal="right" vertical="center"/>
      <protection locked="0"/>
    </xf>
    <xf numFmtId="0" fontId="4" fillId="0" borderId="24" xfId="0" applyFont="1" applyBorder="1" applyAlignment="1" applyProtection="1">
      <alignment horizontal="righ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148478</xdr:colOff>
      <xdr:row>0</xdr:row>
      <xdr:rowOff>89647</xdr:rowOff>
    </xdr:from>
    <xdr:to>
      <xdr:col>7</xdr:col>
      <xdr:colOff>73400</xdr:colOff>
      <xdr:row>8</xdr:row>
      <xdr:rowOff>150610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D698C36-06E9-494A-A84A-B9FB3878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8478" y="89647"/>
          <a:ext cx="1219202" cy="1584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ÖBV">
  <a:themeElements>
    <a:clrScheme name="NÖBV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5DA"/>
      </a:accent1>
      <a:accent2>
        <a:srgbClr val="FFDE00"/>
      </a:accent2>
      <a:accent3>
        <a:srgbClr val="C0504D"/>
      </a:accent3>
      <a:accent4>
        <a:srgbClr val="9BBB5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NÖBV - Protokoll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obv.tournamentsoftware.com/sport/tournament.aspx?id=ECDEEB52-E703-4B6D-897B-8A236392201E" TargetMode="External"/><Relationship Id="rId7" Type="http://schemas.openxmlformats.org/officeDocument/2006/relationships/hyperlink" Target="https://obv.tournamentsoftware.com/find/league?Q=NOBV" TargetMode="External"/><Relationship Id="rId2" Type="http://schemas.openxmlformats.org/officeDocument/2006/relationships/hyperlink" Target="mailto:mannschaftsm@badminton-noe.at" TargetMode="External"/><Relationship Id="rId1" Type="http://schemas.openxmlformats.org/officeDocument/2006/relationships/hyperlink" Target="mailto:liga@badminton-noe.at" TargetMode="External"/><Relationship Id="rId6" Type="http://schemas.openxmlformats.org/officeDocument/2006/relationships/hyperlink" Target="https://obv.tournamentsoftware.com/find/league?Q=NOBV" TargetMode="External"/><Relationship Id="rId5" Type="http://schemas.openxmlformats.org/officeDocument/2006/relationships/hyperlink" Target="mailto:liga@badminton-noe.at" TargetMode="External"/><Relationship Id="rId4" Type="http://schemas.openxmlformats.org/officeDocument/2006/relationships/hyperlink" Target="http://obv.tournamentsoftware.com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N45"/>
  <sheetViews>
    <sheetView showGridLines="0" tabSelected="1" zoomScale="85" zoomScaleNormal="85" workbookViewId="0">
      <selection activeCell="AP2" sqref="AP2:BD3"/>
    </sheetView>
  </sheetViews>
  <sheetFormatPr baseColWidth="10" defaultColWidth="10.73046875" defaultRowHeight="13.15" x14ac:dyDescent="0.4"/>
  <cols>
    <col min="1" max="95" width="2.59765625" style="1" customWidth="1"/>
    <col min="96" max="16384" width="10.73046875" style="1"/>
  </cols>
  <sheetData>
    <row r="1" spans="1:92" ht="15" customHeight="1" x14ac:dyDescent="0.85">
      <c r="A1" s="57"/>
      <c r="B1" s="57"/>
      <c r="C1" s="57"/>
      <c r="D1" s="57"/>
      <c r="E1" s="57"/>
      <c r="F1" s="57"/>
      <c r="G1" s="57"/>
      <c r="H1" s="57"/>
      <c r="I1" s="189" t="s">
        <v>25</v>
      </c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BE1" s="6"/>
      <c r="BF1" s="6"/>
      <c r="BG1" s="191" t="s">
        <v>52</v>
      </c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CE1" s="29" t="s">
        <v>53</v>
      </c>
      <c r="CL1" s="29" t="s">
        <v>59</v>
      </c>
    </row>
    <row r="2" spans="1:92" ht="15" customHeight="1" x14ac:dyDescent="0.85">
      <c r="A2" s="57"/>
      <c r="B2" s="57"/>
      <c r="C2" s="57"/>
      <c r="D2" s="58"/>
      <c r="E2" s="58"/>
      <c r="F2" s="57"/>
      <c r="G2" s="57"/>
      <c r="H2" s="57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79" t="s">
        <v>36</v>
      </c>
      <c r="AJ2" s="179"/>
      <c r="AK2" s="179"/>
      <c r="AL2" s="179"/>
      <c r="AM2" s="179"/>
      <c r="AN2" s="179"/>
      <c r="AO2" s="179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6"/>
      <c r="BF2" s="6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CF2" s="28" t="s">
        <v>56</v>
      </c>
      <c r="CG2" s="224">
        <v>21</v>
      </c>
      <c r="CH2" s="224"/>
      <c r="CM2" s="28" t="s">
        <v>60</v>
      </c>
      <c r="CN2" s="39">
        <v>3</v>
      </c>
    </row>
    <row r="3" spans="1:92" ht="15" customHeight="1" x14ac:dyDescent="0.85">
      <c r="A3" s="57"/>
      <c r="B3" s="57"/>
      <c r="C3" s="57"/>
      <c r="D3" s="58"/>
      <c r="E3" s="58"/>
      <c r="F3" s="57"/>
      <c r="G3" s="57"/>
      <c r="H3" s="57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79"/>
      <c r="AJ3" s="179"/>
      <c r="AK3" s="179"/>
      <c r="AL3" s="179"/>
      <c r="AM3" s="179"/>
      <c r="AN3" s="179"/>
      <c r="AO3" s="179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6"/>
      <c r="BF3" s="23"/>
      <c r="BG3" s="176" t="s">
        <v>27</v>
      </c>
      <c r="BH3" s="176"/>
      <c r="BI3" s="176"/>
      <c r="BJ3" s="176"/>
      <c r="BK3" s="176"/>
      <c r="BL3" s="176" t="s">
        <v>28</v>
      </c>
      <c r="BM3" s="176"/>
      <c r="BN3" s="176"/>
      <c r="BO3" s="176"/>
      <c r="BP3" s="176" t="s">
        <v>39</v>
      </c>
      <c r="BQ3" s="176"/>
      <c r="BR3" s="176"/>
      <c r="BS3" s="176"/>
      <c r="BT3" s="176" t="s">
        <v>40</v>
      </c>
      <c r="BU3" s="176"/>
      <c r="BV3" s="176"/>
      <c r="BW3" s="176"/>
      <c r="CF3" s="28" t="s">
        <v>55</v>
      </c>
      <c r="CG3" s="39">
        <v>2</v>
      </c>
      <c r="CM3" s="28" t="s">
        <v>61</v>
      </c>
      <c r="CN3" s="39">
        <v>2</v>
      </c>
    </row>
    <row r="4" spans="1:92" ht="15" customHeight="1" thickBot="1" x14ac:dyDescent="0.7">
      <c r="A4" s="57"/>
      <c r="B4" s="57"/>
      <c r="C4" s="57"/>
      <c r="D4" s="58"/>
      <c r="E4" s="58"/>
      <c r="F4" s="57"/>
      <c r="G4" s="57"/>
      <c r="H4" s="57"/>
      <c r="I4" s="189" t="s">
        <v>33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225" t="s">
        <v>0</v>
      </c>
      <c r="AJ4" s="225"/>
      <c r="AK4" s="225"/>
      <c r="AL4" s="225"/>
      <c r="AM4" s="225"/>
      <c r="AN4" s="204"/>
      <c r="AO4" s="204"/>
      <c r="AP4" s="204"/>
      <c r="AQ4" s="204"/>
      <c r="AR4" s="204"/>
      <c r="AS4" s="204"/>
      <c r="AT4" s="204"/>
      <c r="AU4" s="204"/>
      <c r="AV4" s="227" t="s">
        <v>49</v>
      </c>
      <c r="AW4" s="227"/>
      <c r="AX4" s="227"/>
      <c r="AY4" s="227"/>
      <c r="AZ4" s="227"/>
      <c r="BA4" s="165"/>
      <c r="BB4" s="165"/>
      <c r="BC4" s="165"/>
      <c r="BD4" s="165"/>
      <c r="BF4" s="23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CE4" s="29" t="s">
        <v>57</v>
      </c>
      <c r="CM4" s="28" t="s">
        <v>62</v>
      </c>
      <c r="CN4" s="39">
        <v>1</v>
      </c>
    </row>
    <row r="5" spans="1:92" ht="15" customHeight="1" thickBot="1" x14ac:dyDescent="0.7">
      <c r="A5" s="57"/>
      <c r="B5" s="57"/>
      <c r="C5" s="57"/>
      <c r="D5" s="58"/>
      <c r="E5" s="58"/>
      <c r="F5" s="57"/>
      <c r="G5" s="57"/>
      <c r="H5" s="57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225"/>
      <c r="AJ5" s="225"/>
      <c r="AK5" s="225"/>
      <c r="AL5" s="225"/>
      <c r="AM5" s="225"/>
      <c r="AN5" s="205"/>
      <c r="AO5" s="205"/>
      <c r="AP5" s="205"/>
      <c r="AQ5" s="205"/>
      <c r="AR5" s="205"/>
      <c r="AS5" s="205"/>
      <c r="AT5" s="205"/>
      <c r="AU5" s="205"/>
      <c r="AV5" s="225"/>
      <c r="AW5" s="225"/>
      <c r="AX5" s="225"/>
      <c r="AY5" s="225"/>
      <c r="AZ5" s="225"/>
      <c r="BA5" s="157"/>
      <c r="BB5" s="157"/>
      <c r="BC5" s="157"/>
      <c r="BD5" s="157"/>
      <c r="BG5" s="2"/>
      <c r="BI5" s="26"/>
      <c r="BJ5" s="3"/>
      <c r="BM5" s="26"/>
      <c r="BQ5" s="26"/>
      <c r="BR5" s="24"/>
      <c r="BS5" s="24"/>
      <c r="BT5" s="24"/>
      <c r="BU5" s="26"/>
      <c r="BW5" s="23"/>
      <c r="CF5" s="28" t="s">
        <v>68</v>
      </c>
      <c r="CG5" s="1">
        <f>COUNTA(A15:C26)</f>
        <v>8</v>
      </c>
    </row>
    <row r="6" spans="1:92" ht="15" customHeight="1" x14ac:dyDescent="0.65">
      <c r="A6" s="57"/>
      <c r="B6" s="57"/>
      <c r="C6" s="57"/>
      <c r="D6" s="58"/>
      <c r="E6" s="58"/>
      <c r="F6" s="57"/>
      <c r="G6" s="57"/>
      <c r="H6" s="57"/>
      <c r="I6" s="190" t="s">
        <v>35</v>
      </c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79" t="s">
        <v>44</v>
      </c>
      <c r="AJ6" s="179"/>
      <c r="AK6" s="179"/>
      <c r="AL6" s="179"/>
      <c r="AM6" s="179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P6" s="148" t="s">
        <v>46</v>
      </c>
      <c r="BQ6" s="148"/>
      <c r="BR6" s="148"/>
      <c r="BS6" s="148"/>
      <c r="BT6" s="195"/>
      <c r="BU6" s="195"/>
      <c r="BV6" s="195"/>
      <c r="BW6" s="195"/>
      <c r="CF6" s="28" t="s">
        <v>67</v>
      </c>
      <c r="CG6" s="1">
        <f>COUNTIF(D15:BZ26,"wird nicht ausgetragen")</f>
        <v>0</v>
      </c>
    </row>
    <row r="7" spans="1:92" ht="15" customHeight="1" x14ac:dyDescent="0.65">
      <c r="A7" s="57"/>
      <c r="B7" s="57"/>
      <c r="C7" s="57"/>
      <c r="D7" s="58"/>
      <c r="E7" s="58"/>
      <c r="F7" s="57"/>
      <c r="G7" s="57"/>
      <c r="H7" s="57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79"/>
      <c r="AJ7" s="179"/>
      <c r="AK7" s="179"/>
      <c r="AL7" s="179"/>
      <c r="AM7" s="179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42"/>
      <c r="BF7" s="42"/>
      <c r="BP7" s="148"/>
      <c r="BQ7" s="148"/>
      <c r="BR7" s="148"/>
      <c r="BS7" s="148"/>
      <c r="BT7" s="196"/>
      <c r="BU7" s="196"/>
      <c r="BV7" s="196"/>
      <c r="BW7" s="196"/>
    </row>
    <row r="8" spans="1:92" ht="15" customHeight="1" x14ac:dyDescent="0.4">
      <c r="A8" s="57"/>
      <c r="B8" s="57"/>
      <c r="C8" s="57"/>
      <c r="D8" s="57"/>
      <c r="E8" s="57"/>
      <c r="F8" s="57"/>
      <c r="G8" s="57"/>
      <c r="H8" s="57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226" t="s">
        <v>1</v>
      </c>
      <c r="AJ8" s="226"/>
      <c r="AK8" s="226"/>
      <c r="AL8" s="226"/>
      <c r="AM8" s="226"/>
      <c r="AN8" s="226"/>
      <c r="AO8" s="226"/>
      <c r="AP8" s="226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42"/>
      <c r="BF8" s="148" t="s">
        <v>48</v>
      </c>
      <c r="BG8" s="148"/>
      <c r="BH8" s="148"/>
      <c r="BI8" s="148"/>
      <c r="BJ8" s="148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</row>
    <row r="9" spans="1:92" ht="15" customHeight="1" x14ac:dyDescent="0.4">
      <c r="A9" s="57"/>
      <c r="B9" s="57"/>
      <c r="C9" s="57"/>
      <c r="D9" s="57"/>
      <c r="E9" s="57"/>
      <c r="F9" s="57"/>
      <c r="G9" s="57"/>
      <c r="H9" s="57"/>
      <c r="I9" s="194" t="s">
        <v>47</v>
      </c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I9" s="226"/>
      <c r="AJ9" s="226"/>
      <c r="AK9" s="226"/>
      <c r="AL9" s="226"/>
      <c r="AM9" s="226"/>
      <c r="AN9" s="226"/>
      <c r="AO9" s="226"/>
      <c r="AP9" s="226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42"/>
      <c r="BF9" s="148"/>
      <c r="BG9" s="148"/>
      <c r="BH9" s="148"/>
      <c r="BI9" s="148"/>
      <c r="BJ9" s="148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</row>
    <row r="10" spans="1:92" ht="15" customHeight="1" x14ac:dyDescent="0.4">
      <c r="A10" s="177" t="s">
        <v>34</v>
      </c>
      <c r="B10" s="177"/>
      <c r="C10" s="177"/>
      <c r="D10" s="177"/>
      <c r="E10" s="177"/>
      <c r="F10" s="177"/>
      <c r="G10" s="177"/>
      <c r="H10" s="177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I10" s="22"/>
    </row>
    <row r="11" spans="1:92" ht="30" customHeight="1" x14ac:dyDescent="0.85">
      <c r="A11" s="179" t="s">
        <v>45</v>
      </c>
      <c r="B11" s="179"/>
      <c r="C11" s="179"/>
      <c r="D11" s="179"/>
      <c r="E11" s="179"/>
      <c r="F11" s="9" t="s">
        <v>41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6"/>
      <c r="AG11" s="201" t="s">
        <v>43</v>
      </c>
      <c r="AH11" s="201"/>
      <c r="AI11" s="9" t="s">
        <v>42</v>
      </c>
      <c r="AJ11" s="9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9"/>
      <c r="BK11" s="197" t="s">
        <v>26</v>
      </c>
      <c r="BL11" s="197"/>
      <c r="BM11" s="197"/>
      <c r="BN11" s="197"/>
      <c r="BO11" s="197"/>
      <c r="BP11" s="178"/>
      <c r="BQ11" s="178"/>
      <c r="BR11" s="178"/>
    </row>
    <row r="12" spans="1:92" ht="10.15" customHeight="1" thickBot="1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92" s="9" customFormat="1" ht="20.100000000000001" customHeight="1" thickTop="1" x14ac:dyDescent="0.65">
      <c r="A13" s="7"/>
      <c r="B13" s="36"/>
      <c r="C13" s="8"/>
      <c r="D13" s="199" t="s">
        <v>54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200"/>
      <c r="AJ13" s="50"/>
      <c r="AK13" s="51"/>
      <c r="AL13" s="51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3"/>
      <c r="BE13" s="83" t="s">
        <v>69</v>
      </c>
      <c r="BF13" s="84"/>
      <c r="BG13" s="180" t="s">
        <v>6</v>
      </c>
      <c r="BH13" s="180"/>
      <c r="BI13" s="180"/>
      <c r="BJ13" s="180"/>
      <c r="BK13" s="180"/>
      <c r="BL13" s="180"/>
      <c r="BM13" s="180"/>
      <c r="BN13" s="180"/>
      <c r="BO13" s="180"/>
      <c r="BP13" s="180"/>
      <c r="BQ13" s="180"/>
      <c r="BR13" s="180"/>
      <c r="BS13" s="180"/>
      <c r="BT13" s="180"/>
      <c r="BU13" s="180"/>
      <c r="BV13" s="180"/>
      <c r="BW13" s="181"/>
      <c r="BY13" s="5"/>
      <c r="BZ13" s="1"/>
      <c r="CA13" s="1"/>
      <c r="CB13" s="1"/>
      <c r="CC13" s="1"/>
      <c r="CD13" s="1"/>
    </row>
    <row r="14" spans="1:92" s="9" customFormat="1" ht="20.100000000000001" customHeight="1" thickBot="1" x14ac:dyDescent="0.7">
      <c r="A14" s="10"/>
      <c r="B14" s="37"/>
      <c r="C14" s="11"/>
      <c r="D14" s="198" t="s">
        <v>21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98" t="s">
        <v>22</v>
      </c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98" t="s">
        <v>3</v>
      </c>
      <c r="AK14" s="90"/>
      <c r="AL14" s="90"/>
      <c r="AM14" s="90"/>
      <c r="AN14" s="90"/>
      <c r="AO14" s="90"/>
      <c r="AP14" s="99"/>
      <c r="AQ14" s="89" t="s">
        <v>4</v>
      </c>
      <c r="AR14" s="90"/>
      <c r="AS14" s="90"/>
      <c r="AT14" s="90"/>
      <c r="AU14" s="90"/>
      <c r="AV14" s="90"/>
      <c r="AW14" s="99"/>
      <c r="AX14" s="89" t="s">
        <v>5</v>
      </c>
      <c r="AY14" s="90"/>
      <c r="AZ14" s="90"/>
      <c r="BA14" s="90"/>
      <c r="BB14" s="90"/>
      <c r="BC14" s="90"/>
      <c r="BD14" s="91"/>
      <c r="BE14" s="85"/>
      <c r="BF14" s="86"/>
      <c r="BG14" s="186" t="s">
        <v>2</v>
      </c>
      <c r="BH14" s="186"/>
      <c r="BI14" s="186"/>
      <c r="BJ14" s="186"/>
      <c r="BK14" s="186"/>
      <c r="BL14" s="186"/>
      <c r="BM14" s="186"/>
      <c r="BN14" s="182" t="s">
        <v>50</v>
      </c>
      <c r="BO14" s="183"/>
      <c r="BP14" s="183"/>
      <c r="BQ14" s="183"/>
      <c r="BR14" s="187"/>
      <c r="BS14" s="182" t="s">
        <v>51</v>
      </c>
      <c r="BT14" s="183"/>
      <c r="BU14" s="183"/>
      <c r="BV14" s="183"/>
      <c r="BW14" s="184"/>
      <c r="BY14" s="5"/>
      <c r="BZ14" s="1"/>
      <c r="CA14" s="1"/>
      <c r="CB14" s="1"/>
      <c r="CC14" s="1"/>
      <c r="CD14" s="1"/>
    </row>
    <row r="15" spans="1:92" s="2" customFormat="1" ht="30" customHeight="1" x14ac:dyDescent="0.7">
      <c r="A15" s="150" t="s">
        <v>29</v>
      </c>
      <c r="B15" s="151"/>
      <c r="C15" s="152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5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166"/>
      <c r="AK15" s="88"/>
      <c r="AL15" s="88"/>
      <c r="AM15" s="156" t="s">
        <v>8</v>
      </c>
      <c r="AN15" s="147"/>
      <c r="AO15" s="147"/>
      <c r="AP15" s="203"/>
      <c r="AQ15" s="87"/>
      <c r="AR15" s="88"/>
      <c r="AS15" s="88"/>
      <c r="AT15" s="156" t="s">
        <v>8</v>
      </c>
      <c r="AU15" s="147"/>
      <c r="AV15" s="147"/>
      <c r="AW15" s="203"/>
      <c r="AX15" s="88"/>
      <c r="AY15" s="88"/>
      <c r="AZ15" s="88"/>
      <c r="BA15" s="156" t="s">
        <v>8</v>
      </c>
      <c r="BB15" s="147"/>
      <c r="BC15" s="147"/>
      <c r="BD15" s="147"/>
      <c r="BE15" s="173"/>
      <c r="BF15" s="174"/>
      <c r="BG15" s="172" t="str">
        <f>IF(OR(AND(AJ15="",AN15="WO"),AND(AJ15="",AN15="DQ")),Gewinnsätze*Satzpunkte,
IF(OR(SUM(AJ15:BD16)&gt;=Gewinnsätze*Satzpunkte,BE15="ret A",BE15="ret B"),AJ15+AQ15+AX15,
IF(OR(AND(AJ15="WO",AN15=""),AND(AJ15="DQ",AN15="")),0,"")))</f>
        <v/>
      </c>
      <c r="BH15" s="146"/>
      <c r="BI15" s="146"/>
      <c r="BJ15" s="156" t="s">
        <v>8</v>
      </c>
      <c r="BK15" s="114" t="str">
        <f>IF(OR(AND(AJ15="WO",AN15=""),AND(AJ15="DQ",AN15="")),Gewinnsätze*Satzpunkte,
IF(OR(SUM(AJ15:BD16)&gt;=Gewinnsätze*Satzpunkte,BE15="ret A",BE15="ret B"),AN15+AU15+BB15,
IF(OR(AND(AJ15="",AN15="WO"),AND(AJ15="",AN15="DQ")),0,"")))</f>
        <v/>
      </c>
      <c r="BL15" s="114"/>
      <c r="BM15" s="114"/>
      <c r="BN15" s="145" t="str">
        <f>IF(OR(AND(AJ15="",AN15="WO"),AND(AJ15="",AN15="DQ")),Gewinnsätze,
IF(OR(SUM(AJ15:BD16)&gt;=Gewinnsätze*Satzpunkte,BE15="ret A",BE15="ret B"),
IF(AJ15&gt;AN15,1,0)+IF(AQ15&gt;AU15,1,0)+IF(AX15&gt;BB15,1,0),
IF(OR(AND(AJ15="WO",AN15=""),AND(AJ15="DQ",AN15="")),0,"")))</f>
        <v/>
      </c>
      <c r="BO15" s="146"/>
      <c r="BP15" s="156" t="s">
        <v>8</v>
      </c>
      <c r="BQ15" s="114" t="str">
        <f>IF(OR(AND(AJ15="WO",AN15=""),AND(AJ15="DQ",AN15="")),Gewinnsätze,
IF(OR(SUM(AJ15:BD16)&gt;=Gewinnsätze*Satzpunkte,BE15="ret A",BE15="ret B"),
IF(AJ15&lt;AN15,1,0)+IF(AQ15&lt;AU15,1,0)+IF(AX15&lt;BB15,1,0),
IF(OR(AND(AJ15="",AN15="WO"),AND(AJ15="",AN15="DQ")),0,"")))</f>
        <v/>
      </c>
      <c r="BR15" s="115"/>
      <c r="BS15" s="145" t="str">
        <f>IF(OR(BN15=Gewinnsätze,BQ15=Gewinnsätze,BE15="ret A",BE15="ret B"),IF(OR(BN15=Gewinnsätze,BE15="ret B"),1,0),"")</f>
        <v/>
      </c>
      <c r="BT15" s="146"/>
      <c r="BU15" s="156" t="s">
        <v>8</v>
      </c>
      <c r="BV15" s="114" t="str">
        <f>IF(OR(BN15=Gewinnsätze,BQ15=Gewinnsätze,BE15="ret A",BE15="ret B"),IF(OR(BQ15=Gewinnsätze,BE15="ret A"),1,0),"")</f>
        <v/>
      </c>
      <c r="BW15" s="185"/>
      <c r="BX15" s="1"/>
      <c r="BY15" s="5"/>
      <c r="CF15" s="1"/>
      <c r="CG15" s="56">
        <f>IF(AJ15="KS",1,0)</f>
        <v>0</v>
      </c>
      <c r="CH15" s="56">
        <f>IF(AN15="KS",1,0)</f>
        <v>0</v>
      </c>
    </row>
    <row r="16" spans="1:92" ht="30" customHeight="1" x14ac:dyDescent="0.4">
      <c r="A16" s="153"/>
      <c r="B16" s="154"/>
      <c r="C16" s="155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7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167"/>
      <c r="AK16" s="72"/>
      <c r="AL16" s="72"/>
      <c r="AM16" s="70"/>
      <c r="AN16" s="74"/>
      <c r="AO16" s="74"/>
      <c r="AP16" s="76"/>
      <c r="AQ16" s="78"/>
      <c r="AR16" s="72"/>
      <c r="AS16" s="72"/>
      <c r="AT16" s="70"/>
      <c r="AU16" s="74"/>
      <c r="AV16" s="74"/>
      <c r="AW16" s="76"/>
      <c r="AX16" s="72"/>
      <c r="AY16" s="72"/>
      <c r="AZ16" s="72"/>
      <c r="BA16" s="70"/>
      <c r="BB16" s="74"/>
      <c r="BC16" s="74"/>
      <c r="BD16" s="74"/>
      <c r="BE16" s="79"/>
      <c r="BF16" s="80"/>
      <c r="BG16" s="102"/>
      <c r="BH16" s="103"/>
      <c r="BI16" s="103"/>
      <c r="BJ16" s="70"/>
      <c r="BK16" s="116"/>
      <c r="BL16" s="116"/>
      <c r="BM16" s="116"/>
      <c r="BN16" s="110"/>
      <c r="BO16" s="103"/>
      <c r="BP16" s="70"/>
      <c r="BQ16" s="116"/>
      <c r="BR16" s="117"/>
      <c r="BS16" s="110"/>
      <c r="BT16" s="103"/>
      <c r="BU16" s="70"/>
      <c r="BV16" s="116"/>
      <c r="BW16" s="144"/>
      <c r="BY16" s="5"/>
      <c r="CG16" s="56"/>
      <c r="CH16" s="56"/>
    </row>
    <row r="17" spans="1:86" ht="30" customHeight="1" x14ac:dyDescent="0.7">
      <c r="A17" s="207" t="s">
        <v>12</v>
      </c>
      <c r="B17" s="208"/>
      <c r="C17" s="20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59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219"/>
      <c r="AK17" s="71"/>
      <c r="AL17" s="71"/>
      <c r="AM17" s="69" t="s">
        <v>8</v>
      </c>
      <c r="AN17" s="73"/>
      <c r="AO17" s="73"/>
      <c r="AP17" s="75"/>
      <c r="AQ17" s="77"/>
      <c r="AR17" s="71"/>
      <c r="AS17" s="71"/>
      <c r="AT17" s="69" t="s">
        <v>8</v>
      </c>
      <c r="AU17" s="73"/>
      <c r="AV17" s="73"/>
      <c r="AW17" s="75"/>
      <c r="AX17" s="71"/>
      <c r="AY17" s="71"/>
      <c r="AZ17" s="71"/>
      <c r="BA17" s="69" t="s">
        <v>8</v>
      </c>
      <c r="BB17" s="73"/>
      <c r="BC17" s="73"/>
      <c r="BD17" s="73"/>
      <c r="BE17" s="79"/>
      <c r="BF17" s="80"/>
      <c r="BG17" s="100" t="str">
        <f>IF(OR(AND(AJ17="",AN17="WO"),AND(AJ17="",AN17="DQ")),Gewinnsätze*Satzpunkte,
IF(OR(SUM(AJ17:BD18)&gt;=Gewinnsätze*Satzpunkte,BE17="ret A",BE17="ret B"),AJ17+AQ17+AX17,
IF(OR(AND(AJ17="WO",AN17=""),AND(AJ17="DQ",AN17="")),0,"")))</f>
        <v/>
      </c>
      <c r="BH17" s="101"/>
      <c r="BI17" s="101"/>
      <c r="BJ17" s="69" t="s">
        <v>8</v>
      </c>
      <c r="BK17" s="118" t="str">
        <f>IF(OR(AND(AJ17="WO",AN17=""),AND(AJ17="DQ",AN17="")),Gewinnsätze*Satzpunkte,
IF(OR(SUM(AJ17:BD18)&gt;=Gewinnsätze*Satzpunkte,BE17="ret A",BE17="ret B"),AN17+AU17+BB17,
IF(OR(AND(AJ17="",AN17="WO"),AND(AJ17="",AN17="DQ")),0,"")))</f>
        <v/>
      </c>
      <c r="BL17" s="118"/>
      <c r="BM17" s="118"/>
      <c r="BN17" s="109" t="str">
        <f>IF(OR(AND(AJ17="",AN17="WO"),AND(AJ17="",AN17="DQ")),Gewinnsätze,
IF(OR(SUM(AJ17:BD18)&gt;=Gewinnsätze*Satzpunkte,BE17="ret A",BE17="ret B"),
IF(AJ17&gt;AN17,1,0)+IF(AQ17&gt;AU17,1,0)+IF(AX17&gt;BB17,1,0),
IF(OR(AND(AJ17="WO",AN17=""),AND(AJ17="DQ",AN17="")),0,"")))</f>
        <v/>
      </c>
      <c r="BO17" s="101"/>
      <c r="BP17" s="69" t="s">
        <v>8</v>
      </c>
      <c r="BQ17" s="118" t="str">
        <f>IF(OR(AND(AJ17="WO",AN17=""),AND(AJ17="DQ",AN17="")),Gewinnsätze,
IF(OR(SUM(AJ17:BD18)&gt;=Gewinnsätze*Satzpunkte,BE17="ret A",BE17="ret B"),
IF(AJ17&lt;AN17,1,0)+IF(AQ17&lt;AU17,1,0)+IF(AX17&lt;BB17,1,0),
IF(OR(AND(AJ17="",AN17="WO"),AND(AJ17="",AN17="DQ")),0,"")))</f>
        <v/>
      </c>
      <c r="BR17" s="119"/>
      <c r="BS17" s="109" t="str">
        <f>IF(OR(BN17=Gewinnsätze,BQ17=Gewinnsätze,BE17="ret A",BE17="ret B"),IF(OR(BN17=Gewinnsätze,BE17="ret B"),1,0),"")</f>
        <v/>
      </c>
      <c r="BT17" s="101"/>
      <c r="BU17" s="69" t="s">
        <v>8</v>
      </c>
      <c r="BV17" s="118" t="str">
        <f>IF(OR(BN17=Gewinnsätze,BQ17=Gewinnsätze,BE17="ret A",BE17="ret B"),IF(OR(BQ17=Gewinnsätze,BE17="ret A"),1,0),"")</f>
        <v/>
      </c>
      <c r="BW17" s="129"/>
      <c r="BY17" s="5"/>
      <c r="CG17" s="56">
        <f t="shared" ref="CG17:CG25" si="0">IF(AJ17="KS",1,0)</f>
        <v>0</v>
      </c>
      <c r="CH17" s="56">
        <f t="shared" ref="CH17:CH25" si="1">IF(AN17="KS",1,0)</f>
        <v>0</v>
      </c>
    </row>
    <row r="18" spans="1:86" ht="30" customHeight="1" x14ac:dyDescent="0.4">
      <c r="A18" s="153"/>
      <c r="B18" s="154"/>
      <c r="C18" s="155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7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167"/>
      <c r="AK18" s="72"/>
      <c r="AL18" s="72"/>
      <c r="AM18" s="70"/>
      <c r="AN18" s="74"/>
      <c r="AO18" s="74"/>
      <c r="AP18" s="76"/>
      <c r="AQ18" s="78"/>
      <c r="AR18" s="72"/>
      <c r="AS18" s="72"/>
      <c r="AT18" s="70"/>
      <c r="AU18" s="74"/>
      <c r="AV18" s="74"/>
      <c r="AW18" s="76"/>
      <c r="AX18" s="72"/>
      <c r="AY18" s="72"/>
      <c r="AZ18" s="72"/>
      <c r="BA18" s="70"/>
      <c r="BB18" s="74"/>
      <c r="BC18" s="74"/>
      <c r="BD18" s="74"/>
      <c r="BE18" s="79"/>
      <c r="BF18" s="80"/>
      <c r="BG18" s="102"/>
      <c r="BH18" s="103"/>
      <c r="BI18" s="103"/>
      <c r="BJ18" s="70"/>
      <c r="BK18" s="116"/>
      <c r="BL18" s="116"/>
      <c r="BM18" s="116"/>
      <c r="BN18" s="110"/>
      <c r="BO18" s="103"/>
      <c r="BP18" s="70"/>
      <c r="BQ18" s="116"/>
      <c r="BR18" s="117"/>
      <c r="BS18" s="110"/>
      <c r="BT18" s="103"/>
      <c r="BU18" s="70"/>
      <c r="BV18" s="116"/>
      <c r="BW18" s="144"/>
      <c r="BY18" s="5"/>
      <c r="CG18" s="56"/>
      <c r="CH18" s="56"/>
    </row>
    <row r="19" spans="1:86" ht="30" customHeight="1" x14ac:dyDescent="0.7">
      <c r="A19" s="207" t="s">
        <v>13</v>
      </c>
      <c r="B19" s="208"/>
      <c r="C19" s="209"/>
      <c r="D19" s="5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59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219"/>
      <c r="AK19" s="71"/>
      <c r="AL19" s="71"/>
      <c r="AM19" s="69" t="s">
        <v>8</v>
      </c>
      <c r="AN19" s="73"/>
      <c r="AO19" s="73"/>
      <c r="AP19" s="75"/>
      <c r="AQ19" s="77"/>
      <c r="AR19" s="71"/>
      <c r="AS19" s="71"/>
      <c r="AT19" s="69" t="s">
        <v>8</v>
      </c>
      <c r="AU19" s="73"/>
      <c r="AV19" s="73"/>
      <c r="AW19" s="75"/>
      <c r="AX19" s="71"/>
      <c r="AY19" s="71"/>
      <c r="AZ19" s="71"/>
      <c r="BA19" s="69" t="s">
        <v>8</v>
      </c>
      <c r="BB19" s="73"/>
      <c r="BC19" s="73"/>
      <c r="BD19" s="73"/>
      <c r="BE19" s="79"/>
      <c r="BF19" s="80"/>
      <c r="BG19" s="100" t="str">
        <f>IF(OR(AND(AJ19="",AN19="WO"),AND(AJ19="",AN19="DQ")),Gewinnsätze*Satzpunkte,
IF(OR(SUM(AJ19:BD20)&gt;=Gewinnsätze*Satzpunkte,BE19="ret A",BE19="ret B"),AJ19+AQ19+AX19,
IF(OR(AND(AJ19="WO",AN19=""),AND(AJ19="DQ",AN19="")),0,"")))</f>
        <v/>
      </c>
      <c r="BH19" s="101"/>
      <c r="BI19" s="101"/>
      <c r="BJ19" s="69" t="s">
        <v>8</v>
      </c>
      <c r="BK19" s="118" t="str">
        <f>IF(OR(AND(AJ19="WO",AN19=""),AND(AJ19="DQ",AN19="")),Gewinnsätze*Satzpunkte,
IF(OR(SUM(AJ19:BD20)&gt;=Gewinnsätze*Satzpunkte,BE19="ret A",BE19="ret B"),AN19+AU19+BB19,
IF(OR(AND(AJ19="",AN19="WO"),AND(AJ19="",AN19="DQ")),0,"")))</f>
        <v/>
      </c>
      <c r="BL19" s="118"/>
      <c r="BM19" s="118"/>
      <c r="BN19" s="109" t="str">
        <f>IF(OR(AND(AJ19="",AN19="WO"),AND(AJ19="",AN19="DQ")),Gewinnsätze,
IF(OR(SUM(AJ19:BD20)&gt;=Gewinnsätze*Satzpunkte,BE19="ret A",BE19="ret B"),
IF(AJ19&gt;AN19,1,0)+IF(AQ19&gt;AU19,1,0)+IF(AX19&gt;BB19,1,0),
IF(OR(AND(AJ19="WO",AN19=""),AND(AJ19="DQ",AN19="")),0,"")))</f>
        <v/>
      </c>
      <c r="BO19" s="101"/>
      <c r="BP19" s="69" t="s">
        <v>8</v>
      </c>
      <c r="BQ19" s="118" t="str">
        <f>IF(OR(AND(AJ19="WO",AN19=""),AND(AJ19="DQ",AN19="")),Gewinnsätze,
IF(OR(SUM(AJ19:BD20)&gt;=Gewinnsätze*Satzpunkte,BE19="ret A",BE19="ret B"),
IF(AJ19&lt;AN19,1,0)+IF(AQ19&lt;AU19,1,0)+IF(AX19&lt;BB19,1,0),
IF(OR(AND(AJ19="",AN19="WO"),AND(AJ19="",AN19="DQ")),0,"")))</f>
        <v/>
      </c>
      <c r="BR19" s="119"/>
      <c r="BS19" s="109" t="str">
        <f>IF(OR(BN19=Gewinnsätze,BQ19=Gewinnsätze,BE19="ret A",BE19="ret B"),IF(OR(BN19=Gewinnsätze,BE19="ret B"),1,0),"")</f>
        <v/>
      </c>
      <c r="BT19" s="101"/>
      <c r="BU19" s="69" t="s">
        <v>8</v>
      </c>
      <c r="BV19" s="118" t="str">
        <f>IF(OR(BN19=Gewinnsätze,BQ19=Gewinnsätze,BE19="ret A",BE19="ret B"),IF(OR(BQ19=Gewinnsätze,BE19="ret A"),1,0),"")</f>
        <v/>
      </c>
      <c r="BW19" s="129"/>
      <c r="BY19" s="5"/>
      <c r="CG19" s="56">
        <f t="shared" si="0"/>
        <v>0</v>
      </c>
      <c r="CH19" s="56">
        <f t="shared" si="1"/>
        <v>0</v>
      </c>
    </row>
    <row r="20" spans="1:86" ht="30" customHeight="1" x14ac:dyDescent="0.4">
      <c r="A20" s="153"/>
      <c r="B20" s="154"/>
      <c r="C20" s="155"/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7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167"/>
      <c r="AK20" s="72"/>
      <c r="AL20" s="72"/>
      <c r="AM20" s="70"/>
      <c r="AN20" s="74"/>
      <c r="AO20" s="74"/>
      <c r="AP20" s="76"/>
      <c r="AQ20" s="78"/>
      <c r="AR20" s="72"/>
      <c r="AS20" s="72"/>
      <c r="AT20" s="70"/>
      <c r="AU20" s="74"/>
      <c r="AV20" s="74"/>
      <c r="AW20" s="76"/>
      <c r="AX20" s="72"/>
      <c r="AY20" s="72"/>
      <c r="AZ20" s="72"/>
      <c r="BA20" s="70"/>
      <c r="BB20" s="74"/>
      <c r="BC20" s="74"/>
      <c r="BD20" s="74"/>
      <c r="BE20" s="79"/>
      <c r="BF20" s="80"/>
      <c r="BG20" s="102"/>
      <c r="BH20" s="103"/>
      <c r="BI20" s="103"/>
      <c r="BJ20" s="70"/>
      <c r="BK20" s="116"/>
      <c r="BL20" s="116"/>
      <c r="BM20" s="116"/>
      <c r="BN20" s="110"/>
      <c r="BO20" s="103"/>
      <c r="BP20" s="70"/>
      <c r="BQ20" s="116"/>
      <c r="BR20" s="117"/>
      <c r="BS20" s="110"/>
      <c r="BT20" s="103"/>
      <c r="BU20" s="70"/>
      <c r="BV20" s="116"/>
      <c r="BW20" s="144"/>
      <c r="BY20" s="5"/>
      <c r="CG20" s="56"/>
      <c r="CH20" s="56"/>
    </row>
    <row r="21" spans="1:86" ht="30" customHeight="1" x14ac:dyDescent="0.4">
      <c r="A21" s="210" t="s">
        <v>7</v>
      </c>
      <c r="B21" s="211"/>
      <c r="C21" s="212"/>
      <c r="D21" s="6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3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220"/>
      <c r="AK21" s="104"/>
      <c r="AL21" s="104"/>
      <c r="AM21" s="35" t="s">
        <v>8</v>
      </c>
      <c r="AN21" s="105"/>
      <c r="AO21" s="105"/>
      <c r="AP21" s="107"/>
      <c r="AQ21" s="106"/>
      <c r="AR21" s="104"/>
      <c r="AS21" s="104"/>
      <c r="AT21" s="35" t="s">
        <v>8</v>
      </c>
      <c r="AU21" s="105"/>
      <c r="AV21" s="105"/>
      <c r="AW21" s="107"/>
      <c r="AX21" s="104"/>
      <c r="AY21" s="104"/>
      <c r="AZ21" s="104"/>
      <c r="BA21" s="35" t="s">
        <v>8</v>
      </c>
      <c r="BB21" s="105"/>
      <c r="BC21" s="105"/>
      <c r="BD21" s="105"/>
      <c r="BE21" s="81"/>
      <c r="BF21" s="82"/>
      <c r="BG21" s="111" t="str">
        <f>IF(OR(AND(AJ21="",AN21="WO"),AND(AJ21="",AN21="DQ")),Gewinnsätze*Satzpunkte,
IF(OR(SUM(AJ21:BD21)&gt;=Gewinnsätze*Satzpunkte,BE21="ret A",BE21="ret B"),AJ21+AQ21+AX21,
IF(OR(AND(AJ21="WO",AN21=""),AND(AJ21="DQ",AN21="")),0,"")))</f>
        <v/>
      </c>
      <c r="BH21" s="97"/>
      <c r="BI21" s="97"/>
      <c r="BJ21" s="35" t="s">
        <v>8</v>
      </c>
      <c r="BK21" s="94" t="str">
        <f>IF(OR(AND(AJ21="WO",AN21=""),AND(AJ21="DQ",AN21="")),Gewinnsätze*Satzpunkte,
IF(OR(SUM(AJ21:BD21)&gt;=Gewinnsätze*Satzpunkte,BE21="ret A",BE21="ret B"),AN21+AU21+BB21,
IF(OR(AND(AJ21="",AN21="WO"),AND(AJ21="",AN21="DQ")),0,"")))</f>
        <v/>
      </c>
      <c r="BL21" s="94"/>
      <c r="BM21" s="94"/>
      <c r="BN21" s="96" t="str">
        <f>IF(OR(AND(AJ21="",AN21="WO"),AND(AJ21="",AN21="DQ")),Gewinnsätze,
IF(OR(SUM(AJ21:BD21)&gt;=Gewinnsätze*Satzpunkte,BE21="ret A",BE21="ret B"),
IF(AJ21&gt;AN21,1,0)+IF(AQ21&gt;AU21,1,0)+IF(AX21&gt;BB21,1,0),
IF(OR(AND(AJ21="WO",AN21=""),AND(AJ21="DQ",AN21="")),0,"")))</f>
        <v/>
      </c>
      <c r="BO21" s="97"/>
      <c r="BP21" s="35" t="s">
        <v>8</v>
      </c>
      <c r="BQ21" s="94" t="str">
        <f>IF(OR(AND(AJ21="WO",AN21=""),AND(AJ21="DQ",AN21="")),Gewinnsätze,
IF(OR(SUM(AJ21:BD21)&gt;=Gewinnsätze*Satzpunkte,BE21="ret A",BE21="ret B"),
IF(AJ21&lt;AN21,1,0)+IF(AQ21&lt;AU21,1,0)+IF(AX21&lt;BB21,1,0),
IF(OR(AND(AJ21="",AN21="WO"),AND(AJ21="",AN21="DQ")),0,"")))</f>
        <v/>
      </c>
      <c r="BR21" s="108"/>
      <c r="BS21" s="96" t="str">
        <f>IF(OR(BN21=Gewinnsätze,BQ21=Gewinnsätze,BE21="ret A",BE21="ret B"),IF(OR(BN21=Gewinnsätze,BE21="ret B"),1,0),"")</f>
        <v/>
      </c>
      <c r="BT21" s="97"/>
      <c r="BU21" s="35" t="s">
        <v>8</v>
      </c>
      <c r="BV21" s="94" t="str">
        <f>IF(OR(BN21=Gewinnsätze,BQ21=Gewinnsätze,BE21="ret A",BE21="ret B"),IF(OR(BQ21=Gewinnsätze,BE21="ret A"),1,0),"")</f>
        <v/>
      </c>
      <c r="BW21" s="95"/>
      <c r="BY21" s="5"/>
      <c r="CG21" s="56">
        <f t="shared" si="0"/>
        <v>0</v>
      </c>
      <c r="CH21" s="56">
        <f t="shared" si="1"/>
        <v>0</v>
      </c>
    </row>
    <row r="22" spans="1:86" ht="30" customHeight="1" x14ac:dyDescent="0.4">
      <c r="A22" s="210" t="s">
        <v>9</v>
      </c>
      <c r="B22" s="211"/>
      <c r="C22" s="212"/>
      <c r="D22" s="63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220"/>
      <c r="AK22" s="104"/>
      <c r="AL22" s="104"/>
      <c r="AM22" s="35" t="s">
        <v>8</v>
      </c>
      <c r="AN22" s="105"/>
      <c r="AO22" s="105"/>
      <c r="AP22" s="107"/>
      <c r="AQ22" s="106"/>
      <c r="AR22" s="104"/>
      <c r="AS22" s="104"/>
      <c r="AT22" s="35" t="s">
        <v>8</v>
      </c>
      <c r="AU22" s="105"/>
      <c r="AV22" s="105"/>
      <c r="AW22" s="107"/>
      <c r="AX22" s="104"/>
      <c r="AY22" s="104"/>
      <c r="AZ22" s="104"/>
      <c r="BA22" s="35" t="s">
        <v>8</v>
      </c>
      <c r="BB22" s="105"/>
      <c r="BC22" s="105"/>
      <c r="BD22" s="105"/>
      <c r="BE22" s="81"/>
      <c r="BF22" s="82"/>
      <c r="BG22" s="111" t="str">
        <f>IF(OR(AND(AJ22="",AN22="WO"),AND(AJ22="",AN22="DQ")),Gewinnsätze*Satzpunkte,
IF(OR(SUM(AJ22:BD22)&gt;=Gewinnsätze*Satzpunkte,BE22="ret A",BE22="ret B"),AJ22+AQ22+AX22,
IF(OR(AND(AJ22="WO",AN22=""),AND(AJ22="DQ",AN22="")),0,"")))</f>
        <v/>
      </c>
      <c r="BH22" s="97"/>
      <c r="BI22" s="97"/>
      <c r="BJ22" s="35" t="s">
        <v>8</v>
      </c>
      <c r="BK22" s="94" t="str">
        <f>IF(OR(AND(AJ22="WO",AN22=""),AND(AJ22="DQ",AN22="")),Gewinnsätze*Satzpunkte,
IF(OR(SUM(AJ22:BD22)&gt;=Gewinnsätze*Satzpunkte,BE22="ret A",BE22="ret B"),AN22+AU22+BB22,
IF(OR(AND(AJ22="",AN22="WO"),AND(AJ22="",AN22="DQ")),0,"")))</f>
        <v/>
      </c>
      <c r="BL22" s="94"/>
      <c r="BM22" s="94"/>
      <c r="BN22" s="96" t="str">
        <f>IF(OR(AND(AJ22="",AN22="WO"),AND(AJ22="",AN22="DQ")),Gewinnsätze,
IF(OR(SUM(AJ22:BD22)&gt;=Gewinnsätze*Satzpunkte,BE22="ret A",BE22="ret B"),
IF(AJ22&gt;AN22,1,0)+IF(AQ22&gt;AU22,1,0)+IF(AX22&gt;BB22,1,0),
IF(OR(AND(AJ22="WO",AN22=""),AND(AJ22="DQ",AN22="")),0,"")))</f>
        <v/>
      </c>
      <c r="BO22" s="97"/>
      <c r="BP22" s="35" t="s">
        <v>8</v>
      </c>
      <c r="BQ22" s="94" t="str">
        <f>IF(OR(AND(AJ22="WO",AN22=""),AND(AJ22="DQ",AN22="")),Gewinnsätze,
IF(OR(SUM(AJ22:BD22)&gt;=Gewinnsätze*Satzpunkte,BE22="ret A",BE22="ret B"),
IF(AJ22&lt;AN22,1,0)+IF(AQ22&lt;AU22,1,0)+IF(AX22&lt;BB22,1,0),
IF(OR(AND(AJ22="",AN22="WO"),AND(AJ22="",AN22="DQ")),0,"")))</f>
        <v/>
      </c>
      <c r="BR22" s="108"/>
      <c r="BS22" s="96" t="str">
        <f>IF(OR(BN22=Gewinnsätze,BQ22=Gewinnsätze,BE22="ret A",BE22="ret B"),IF(OR(BN22=Gewinnsätze,BE22="ret B"),1,0),"")</f>
        <v/>
      </c>
      <c r="BT22" s="97"/>
      <c r="BU22" s="35" t="s">
        <v>8</v>
      </c>
      <c r="BV22" s="94" t="str">
        <f>IF(OR(BN22=Gewinnsätze,BQ22=Gewinnsätze,BE22="ret A",BE22="ret B"),IF(OR(BQ22=Gewinnsätze,BE22="ret A"),1,0),"")</f>
        <v/>
      </c>
      <c r="BW22" s="95"/>
      <c r="BY22" s="5"/>
      <c r="CG22" s="56">
        <f t="shared" si="0"/>
        <v>0</v>
      </c>
      <c r="CH22" s="56">
        <f t="shared" si="1"/>
        <v>0</v>
      </c>
    </row>
    <row r="23" spans="1:86" ht="30" customHeight="1" x14ac:dyDescent="0.4">
      <c r="A23" s="210" t="s">
        <v>11</v>
      </c>
      <c r="B23" s="211"/>
      <c r="C23" s="212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220"/>
      <c r="AK23" s="104"/>
      <c r="AL23" s="104"/>
      <c r="AM23" s="35" t="s">
        <v>8</v>
      </c>
      <c r="AN23" s="105"/>
      <c r="AO23" s="105"/>
      <c r="AP23" s="107"/>
      <c r="AQ23" s="106"/>
      <c r="AR23" s="104"/>
      <c r="AS23" s="104"/>
      <c r="AT23" s="35" t="s">
        <v>8</v>
      </c>
      <c r="AU23" s="105"/>
      <c r="AV23" s="105"/>
      <c r="AW23" s="107"/>
      <c r="AX23" s="104"/>
      <c r="AY23" s="104"/>
      <c r="AZ23" s="104"/>
      <c r="BA23" s="35" t="s">
        <v>8</v>
      </c>
      <c r="BB23" s="105"/>
      <c r="BC23" s="105"/>
      <c r="BD23" s="105"/>
      <c r="BE23" s="81"/>
      <c r="BF23" s="82"/>
      <c r="BG23" s="111" t="str">
        <f>IF(OR(AND(AJ23="",AN23="WO"),AND(AJ23="",AN23="DQ")),Gewinnsätze*Satzpunkte,
IF(OR(SUM(AJ23:BD23)&gt;=Gewinnsätze*Satzpunkte,BE23="ret A",BE23="ret B"),AJ23+AQ23+AX23,
IF(OR(AND(AJ23="WO",AN23=""),AND(AJ23="DQ",AN23="")),0,"")))</f>
        <v/>
      </c>
      <c r="BH23" s="97"/>
      <c r="BI23" s="97"/>
      <c r="BJ23" s="35" t="s">
        <v>8</v>
      </c>
      <c r="BK23" s="94" t="str">
        <f>IF(OR(AND(AJ23="WO",AN23=""),AND(AJ23="DQ",AN23="")),Gewinnsätze*Satzpunkte,
IF(OR(SUM(AJ23:BD23)&gt;=Gewinnsätze*Satzpunkte,BE23="ret A",BE23="ret B"),AN23+AU23+BB23,
IF(OR(AND(AJ23="",AN23="WO"),AND(AJ23="",AN23="DQ")),0,"")))</f>
        <v/>
      </c>
      <c r="BL23" s="94"/>
      <c r="BM23" s="94"/>
      <c r="BN23" s="96" t="str">
        <f>IF(OR(AND(AJ23="",AN23="WO"),AND(AJ23="",AN23="DQ")),Gewinnsätze,
IF(OR(SUM(AJ23:BD23)&gt;=Gewinnsätze*Satzpunkte,BE23="ret A",BE23="ret B"),
IF(AJ23&gt;AN23,1,0)+IF(AQ23&gt;AU23,1,0)+IF(AX23&gt;BB23,1,0),
IF(OR(AND(AJ23="WO",AN23=""),AND(AJ23="DQ",AN23="")),0,"")))</f>
        <v/>
      </c>
      <c r="BO23" s="97"/>
      <c r="BP23" s="35" t="s">
        <v>8</v>
      </c>
      <c r="BQ23" s="94" t="str">
        <f>IF(OR(AND(AJ23="WO",AN23=""),AND(AJ23="DQ",AN23="")),Gewinnsätze,
IF(OR(SUM(AJ23:BD23)&gt;=Gewinnsätze*Satzpunkte,BE23="ret A",BE23="ret B"),
IF(AJ23&lt;AN23,1,0)+IF(AQ23&lt;AU23,1,0)+IF(AX23&lt;BB23,1,0),
IF(OR(AND(AJ23="",AN23="WO"),AND(AJ23="",AN23="DQ")),0,"")))</f>
        <v/>
      </c>
      <c r="BR23" s="108"/>
      <c r="BS23" s="96" t="str">
        <f>IF(OR(BN23=Gewinnsätze,BQ23=Gewinnsätze,BE23="ret A",BE23="ret B"),IF(OR(BN23=Gewinnsätze,BE23="ret B"),1,0),"")</f>
        <v/>
      </c>
      <c r="BT23" s="97"/>
      <c r="BU23" s="35" t="s">
        <v>8</v>
      </c>
      <c r="BV23" s="94" t="str">
        <f>IF(OR(BN23=Gewinnsätze,BQ23=Gewinnsätze,BE23="ret A",BE23="ret B"),IF(OR(BQ23=Gewinnsätze,BE23="ret A"),1,0),"")</f>
        <v/>
      </c>
      <c r="BW23" s="95"/>
      <c r="BY23" s="5"/>
      <c r="CG23" s="56">
        <f t="shared" si="0"/>
        <v>0</v>
      </c>
      <c r="CH23" s="56">
        <f t="shared" si="1"/>
        <v>0</v>
      </c>
    </row>
    <row r="24" spans="1:86" ht="30" customHeight="1" x14ac:dyDescent="0.4">
      <c r="A24" s="210" t="s">
        <v>10</v>
      </c>
      <c r="B24" s="211"/>
      <c r="C24" s="212"/>
      <c r="D24" s="6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3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220"/>
      <c r="AK24" s="104"/>
      <c r="AL24" s="104"/>
      <c r="AM24" s="35" t="s">
        <v>8</v>
      </c>
      <c r="AN24" s="105"/>
      <c r="AO24" s="105"/>
      <c r="AP24" s="107"/>
      <c r="AQ24" s="106"/>
      <c r="AR24" s="104"/>
      <c r="AS24" s="104"/>
      <c r="AT24" s="35" t="s">
        <v>8</v>
      </c>
      <c r="AU24" s="105"/>
      <c r="AV24" s="105"/>
      <c r="AW24" s="107"/>
      <c r="AX24" s="104"/>
      <c r="AY24" s="104"/>
      <c r="AZ24" s="104"/>
      <c r="BA24" s="35" t="s">
        <v>8</v>
      </c>
      <c r="BB24" s="105"/>
      <c r="BC24" s="105"/>
      <c r="BD24" s="105"/>
      <c r="BE24" s="81"/>
      <c r="BF24" s="82"/>
      <c r="BG24" s="111" t="str">
        <f>IF(OR(AND(AJ24="",AN24="WO"),AND(AJ24="",AN24="DQ")),Gewinnsätze*Satzpunkte,
IF(OR(SUM(AJ24:BD24)&gt;=Gewinnsätze*Satzpunkte,BE24="ret A",BE24="ret B"),AJ24+AQ24+AX24,
IF(OR(AND(AJ24="WO",AN24=""),AND(AJ24="DQ",AN24="")),0,"")))</f>
        <v/>
      </c>
      <c r="BH24" s="97"/>
      <c r="BI24" s="97"/>
      <c r="BJ24" s="35" t="s">
        <v>8</v>
      </c>
      <c r="BK24" s="94" t="str">
        <f>IF(OR(AND(AJ24="WO",AN24=""),AND(AJ24="DQ",AN24="")),Gewinnsätze*Satzpunkte,
IF(OR(SUM(AJ24:BD24)&gt;=Gewinnsätze*Satzpunkte,BE24="ret A",BE24="ret B"),AN24+AU24+BB24,
IF(OR(AND(AJ24="",AN24="WO"),AND(AJ24="",AN24="DQ")),0,"")))</f>
        <v/>
      </c>
      <c r="BL24" s="94"/>
      <c r="BM24" s="94"/>
      <c r="BN24" s="96" t="str">
        <f>IF(OR(AND(AJ24="",AN24="WO"),AND(AJ24="",AN24="DQ")),Gewinnsätze,
IF(OR(SUM(AJ24:BD24)&gt;=Gewinnsätze*Satzpunkte,BE24="ret A",BE24="ret B"),
IF(AJ24&gt;AN24,1,0)+IF(AQ24&gt;AU24,1,0)+IF(AX24&gt;BB24,1,0),
IF(OR(AND(AJ24="WO",AN24=""),AND(AJ24="DQ",AN24="")),0,"")))</f>
        <v/>
      </c>
      <c r="BO24" s="97"/>
      <c r="BP24" s="35" t="s">
        <v>8</v>
      </c>
      <c r="BQ24" s="94" t="str">
        <f>IF(OR(AND(AJ24="WO",AN24=""),AND(AJ24="DQ",AN24="")),Gewinnsätze,
IF(OR(SUM(AJ24:BD24)&gt;=Gewinnsätze*Satzpunkte,BE24="ret A",BE24="ret B"),
IF(AJ24&lt;AN24,1,0)+IF(AQ24&lt;AU24,1,0)+IF(AX24&lt;BB24,1,0),
IF(OR(AND(AJ24="",AN24="WO"),AND(AJ24="",AN24="DQ")),0,"")))</f>
        <v/>
      </c>
      <c r="BR24" s="108"/>
      <c r="BS24" s="96" t="str">
        <f>IF(OR(BN24=Gewinnsätze,BQ24=Gewinnsätze,BE24="ret A",BE24="ret B"),IF(OR(BN24=Gewinnsätze,BE24="ret B"),1,0),"")</f>
        <v/>
      </c>
      <c r="BT24" s="97"/>
      <c r="BU24" s="35" t="s">
        <v>8</v>
      </c>
      <c r="BV24" s="94" t="str">
        <f>IF(OR(BN24=Gewinnsätze,BQ24=Gewinnsätze,BE24="ret A",BE24="ret B"),IF(OR(BQ24=Gewinnsätze,BE24="ret A"),1,0),"")</f>
        <v/>
      </c>
      <c r="BW24" s="95"/>
      <c r="BY24" s="5"/>
      <c r="CG24" s="56">
        <f t="shared" si="0"/>
        <v>0</v>
      </c>
      <c r="CH24" s="56">
        <f t="shared" si="1"/>
        <v>0</v>
      </c>
    </row>
    <row r="25" spans="1:86" ht="30" customHeight="1" x14ac:dyDescent="0.7">
      <c r="A25" s="213" t="s">
        <v>14</v>
      </c>
      <c r="B25" s="214"/>
      <c r="C25" s="215"/>
      <c r="D25" s="59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9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229"/>
      <c r="AK25" s="169"/>
      <c r="AL25" s="169"/>
      <c r="AM25" s="121" t="s">
        <v>8</v>
      </c>
      <c r="AN25" s="92"/>
      <c r="AO25" s="92"/>
      <c r="AP25" s="161"/>
      <c r="AQ25" s="168"/>
      <c r="AR25" s="169"/>
      <c r="AS25" s="169"/>
      <c r="AT25" s="121" t="s">
        <v>8</v>
      </c>
      <c r="AU25" s="92"/>
      <c r="AV25" s="92"/>
      <c r="AW25" s="161"/>
      <c r="AX25" s="169"/>
      <c r="AY25" s="169"/>
      <c r="AZ25" s="169"/>
      <c r="BA25" s="121" t="s">
        <v>8</v>
      </c>
      <c r="BB25" s="92"/>
      <c r="BC25" s="92"/>
      <c r="BD25" s="92"/>
      <c r="BE25" s="79"/>
      <c r="BF25" s="80"/>
      <c r="BG25" s="124" t="str">
        <f>IF(OR(AND(AJ25="",AN25="WO"),AND(AJ25="",AN25="DQ")),Gewinnsätze*Satzpunkte,
IF(OR(SUM(AJ25:BD26)&gt;=Gewinnsätze*Satzpunkte,BE25="ret A",BE25="ret B"),AJ25+AQ25+AX25,
IF(OR(AND(AJ25="WO",AN25=""),AND(AJ25="DQ",AN25="")),0,"")))</f>
        <v/>
      </c>
      <c r="BH25" s="125"/>
      <c r="BI25" s="125"/>
      <c r="BJ25" s="121" t="s">
        <v>8</v>
      </c>
      <c r="BK25" s="127" t="str">
        <f>IF(OR(AND(AJ25="WO",AN25=""),AND(AJ25="DQ",AN25="")),Gewinnsätze*Satzpunkte,
IF(OR(SUM(AJ25:BD26)&gt;=Gewinnsätze*Satzpunkte,BE25="ret A",BE25="ret B"),AN25+AU25+BB25,
IF(OR(AND(AJ25="",AN25="WO"),AND(AJ25="",AN25="DQ")),0,"")))</f>
        <v/>
      </c>
      <c r="BL25" s="127"/>
      <c r="BM25" s="127"/>
      <c r="BN25" s="109" t="str">
        <f>IF(OR(AND(AJ25="",AN25="WO"),AND(AJ25="",AN25="DQ")),Gewinnsätze,
IF(OR(SUM(AJ25:BD26)&gt;=Gewinnsätze*Satzpunkte,BE25="ret A",BE25="ret B"),
IF(AJ25&gt;AN25,1,0)+IF(AQ25&gt;AU25,1,0)+IF(AX25&gt;BB25,1,0),
IF(OR(AND(AJ25="WO",AN25=""),AND(AJ25="DQ",AN25="")),0,"")))</f>
        <v/>
      </c>
      <c r="BO25" s="101"/>
      <c r="BP25" s="121" t="s">
        <v>8</v>
      </c>
      <c r="BQ25" s="118" t="str">
        <f>IF(OR(AND(AJ25="WO",AN25=""),AND(AJ25="DQ",AN25="")),Gewinnsätze,
IF(OR(SUM(AJ25:BD26)&gt;=Gewinnsätze*Satzpunkte,BE25="ret A",BE25="ret B"),
IF(AJ25&lt;AN25,1,0)+IF(AQ25&lt;AU25,1,0)+IF(AX25&lt;BB25,1,0),
IF(OR(AND(AJ25="",AN25="WO"),AND(AJ25="",AN25="DQ")),0,"")))</f>
        <v/>
      </c>
      <c r="BR25" s="119"/>
      <c r="BS25" s="109" t="str">
        <f>IF(OR(BN25=Gewinnsätze,BQ25=Gewinnsätze,BE25="ret A",BE25="ret B"),IF(OR(BN25=Gewinnsätze,BE25="ret B"),1,0),"")</f>
        <v/>
      </c>
      <c r="BT25" s="101"/>
      <c r="BU25" s="69" t="s">
        <v>8</v>
      </c>
      <c r="BV25" s="118" t="str">
        <f>IF(OR(BN25=Gewinnsätze,BQ25=Gewinnsätze,BE25="ret A",BE25="ret B"),IF(OR(BQ25=Gewinnsätze,BE25="ret A"),1,0),"")</f>
        <v/>
      </c>
      <c r="BW25" s="129"/>
      <c r="BY25" s="5"/>
      <c r="CG25" s="56">
        <f t="shared" si="0"/>
        <v>0</v>
      </c>
      <c r="CH25" s="56">
        <f t="shared" si="1"/>
        <v>0</v>
      </c>
    </row>
    <row r="26" spans="1:86" ht="30" customHeight="1" thickBot="1" x14ac:dyDescent="0.45">
      <c r="A26" s="216"/>
      <c r="B26" s="217"/>
      <c r="C26" s="218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1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230"/>
      <c r="AK26" s="171"/>
      <c r="AL26" s="171"/>
      <c r="AM26" s="122"/>
      <c r="AN26" s="93"/>
      <c r="AO26" s="93"/>
      <c r="AP26" s="162"/>
      <c r="AQ26" s="170"/>
      <c r="AR26" s="171"/>
      <c r="AS26" s="171"/>
      <c r="AT26" s="122"/>
      <c r="AU26" s="93"/>
      <c r="AV26" s="93"/>
      <c r="AW26" s="162"/>
      <c r="AX26" s="171"/>
      <c r="AY26" s="171"/>
      <c r="AZ26" s="171"/>
      <c r="BA26" s="122"/>
      <c r="BB26" s="93"/>
      <c r="BC26" s="93"/>
      <c r="BD26" s="93"/>
      <c r="BE26" s="142"/>
      <c r="BF26" s="143"/>
      <c r="BG26" s="126"/>
      <c r="BH26" s="113"/>
      <c r="BI26" s="113"/>
      <c r="BJ26" s="122"/>
      <c r="BK26" s="128"/>
      <c r="BL26" s="128"/>
      <c r="BM26" s="128"/>
      <c r="BN26" s="112"/>
      <c r="BO26" s="113"/>
      <c r="BP26" s="122"/>
      <c r="BQ26" s="128"/>
      <c r="BR26" s="141"/>
      <c r="BS26" s="112"/>
      <c r="BT26" s="113"/>
      <c r="BU26" s="122"/>
      <c r="BV26" s="128"/>
      <c r="BW26" s="130"/>
      <c r="BY26" s="5"/>
      <c r="CG26" s="56"/>
      <c r="CH26" s="56"/>
    </row>
    <row r="27" spans="1:86" ht="30" customHeight="1" thickTop="1" thickBot="1" x14ac:dyDescent="0.8">
      <c r="A27" s="221" t="s">
        <v>15</v>
      </c>
      <c r="B27" s="221"/>
      <c r="C27" s="221"/>
      <c r="D27" s="163"/>
      <c r="E27" s="163"/>
      <c r="F27" s="163" t="str">
        <f>IF(SUM(BS27:BW27)+SUM(CG27:CH27)=Spiele-SpieleNichtAusgetragen,IF(OR(AND(BS27&gt;BV27,CG27=0),CH27&gt;0),MannschaftA,IF(OR(AND(BS27&lt;BV27,CH27=0),CG27&gt;0),MannschaftB,"unentschieden")),"")</f>
        <v/>
      </c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2" t="s">
        <v>16</v>
      </c>
      <c r="AB27" s="12"/>
      <c r="AC27" s="188" t="str">
        <f>IF(AND(Sieger&lt;&gt;"",SUM(CG27:CH27)&gt;0),Spiele-SpieleNichtAusgetragen&amp;":0",
IF(AND(Sieger&lt;&gt;"",Sieger=MannschaftA),BS27,IF(AND(Sieger&lt;&gt;"",Sieger=MannschaftB),BV27,IF(AND(Sieger&lt;&gt;"",Sieger="unentschieden"),BS27,"")))&amp;":"&amp;
IF(AND(Sieger&lt;&gt;"",Sieger=MannschaftA),BV27,IF(AND(Sieger&lt;&gt;"",Sieger=MannschaftB),BS27,IF(AND(Sieger&lt;&gt;"",Sieger="unentschieden"),BV27,""))))</f>
        <v>:</v>
      </c>
      <c r="AD27" s="188"/>
      <c r="AE27" s="54"/>
      <c r="AF27" s="13" t="s">
        <v>17</v>
      </c>
      <c r="AG27" s="13"/>
      <c r="AH27" s="13"/>
      <c r="AI27" s="136" t="str">
        <f>IF(AND(Sieger&lt;&gt;"",SUM(CG27:CH27)&gt;0),(Spiele-SpieleNichtAusgetragen)*Gewinnsätze&amp;":0",
IF(AND(Sieger&lt;&gt;"",Sieger=MannschaftA),BN27,IF(AND(Sieger&lt;&gt;"",Sieger=MannschaftB),BQ27,IF(AND(Sieger&lt;&gt;"",Sieger="unentschieden"),BN27,"")))&amp;":"&amp;
IF(AND(Sieger&lt;&gt;"",Sieger=MannschaftA),BQ27,IF(AND(Sieger&lt;&gt;"",Sieger=MannschaftB),BN27,IF(AND(Sieger&lt;&gt;"",Sieger="unentschieden"),BQ27,""))))</f>
        <v>:</v>
      </c>
      <c r="AJ27" s="136"/>
      <c r="AK27" s="136"/>
      <c r="AL27" s="14" t="s">
        <v>18</v>
      </c>
      <c r="AM27" s="14"/>
      <c r="AN27" s="14"/>
      <c r="AO27" s="14"/>
      <c r="AP27" s="12"/>
      <c r="AQ27" s="140" t="str">
        <f>IF(AND(Sieger&lt;&gt;"",SUM(CG27:CH27)&gt;0),"-:-",
IF(AND(Sieger&lt;&gt;"",Sieger=MannschaftA),BG27,IF(AND(Sieger&lt;&gt;"",Sieger=MannschaftB),BK27,IF(AND(Sieger&lt;&gt;"",Sieger="unentschieden"),BG27,"")))&amp;":"&amp;
IF(AND(Sieger&lt;&gt;"",Sieger=MannschaftA),BK27,IF(AND(Sieger&lt;&gt;"",Sieger=MannschaftB),BG27,IF(AND(Sieger&lt;&gt;"",Sieger="unentschieden"),BK27,""))))</f>
        <v>:</v>
      </c>
      <c r="AR27" s="140"/>
      <c r="AS27" s="140"/>
      <c r="AT27" s="140"/>
      <c r="AU27" s="12" t="s">
        <v>58</v>
      </c>
      <c r="AV27" s="30"/>
      <c r="AW27" s="30"/>
      <c r="AX27" s="31"/>
      <c r="AY27" s="40"/>
      <c r="AZ27" s="46"/>
      <c r="BA27" s="38"/>
      <c r="BB27" s="34"/>
      <c r="BC27" s="34"/>
      <c r="BD27" s="34"/>
      <c r="BE27" s="52"/>
      <c r="BF27" s="53"/>
      <c r="BG27" s="134" t="str">
        <f>IF(SUM(BG15:BI26,BK15:BM26)&gt;0,SUM(BG15:BI26),"")</f>
        <v/>
      </c>
      <c r="BH27" s="135"/>
      <c r="BI27" s="135"/>
      <c r="BJ27" s="15" t="s">
        <v>8</v>
      </c>
      <c r="BK27" s="138" t="str">
        <f>IF(SUM(BG15:BI26,BK15:BM26)&gt;0,SUM(BK15:BM26),"")</f>
        <v/>
      </c>
      <c r="BL27" s="138"/>
      <c r="BM27" s="139"/>
      <c r="BN27" s="137" t="str">
        <f>IF(SUM(BN15:BO26,BQ15:BR26)&gt;0,SUM(BN15:BO26),"")</f>
        <v/>
      </c>
      <c r="BO27" s="135"/>
      <c r="BP27" s="15" t="s">
        <v>8</v>
      </c>
      <c r="BQ27" s="138" t="str">
        <f>IF(SUM(BN15:BO26,BQ15:BR26)&gt;0,SUM(BQ15:BR26),"")</f>
        <v/>
      </c>
      <c r="BR27" s="139"/>
      <c r="BS27" s="159" t="str">
        <f>IF(SUM(BS15:BT26,BV15:BW26)&gt;0,SUM(BS15:BT26),"")</f>
        <v/>
      </c>
      <c r="BT27" s="160"/>
      <c r="BU27" s="15" t="s">
        <v>8</v>
      </c>
      <c r="BV27" s="131" t="str">
        <f>IF(SUM(BS15:BT26,BV15:BW26)&gt;0,SUM(BV15:BW26),"")</f>
        <v/>
      </c>
      <c r="BW27" s="132"/>
      <c r="BY27" s="55"/>
      <c r="CG27" s="56">
        <f>SUM(CG15:CG26)</f>
        <v>0</v>
      </c>
      <c r="CH27" s="56">
        <f>SUM(CH15:CH26)</f>
        <v>0</v>
      </c>
    </row>
    <row r="28" spans="1:86" ht="30" customHeight="1" thickTop="1" x14ac:dyDescent="0.5">
      <c r="A28" s="16" t="s">
        <v>19</v>
      </c>
      <c r="B28" s="16"/>
      <c r="C28" s="17"/>
      <c r="D28" s="17"/>
      <c r="E28" s="17"/>
      <c r="F28" s="47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18"/>
      <c r="AJ28" s="27" t="s">
        <v>64</v>
      </c>
      <c r="AK28" s="19"/>
      <c r="AL28" s="19"/>
      <c r="AM28" s="19"/>
      <c r="AN28" s="17"/>
      <c r="AO28" s="27"/>
      <c r="AP28" s="27" t="str">
        <f>IF(AND(Sieger&lt;&gt;"",OR(Sieger=MannschaftA,Sieger=MannschaftB)),TabelleSieg,IF(Sieger="unentschieden",TabelleUnentschieden,""))</f>
        <v/>
      </c>
      <c r="AQ28" s="27" t="s">
        <v>63</v>
      </c>
      <c r="AR28" s="19"/>
      <c r="AS28" s="19"/>
      <c r="AT28" s="19"/>
      <c r="AU28" s="17"/>
      <c r="AV28" s="17"/>
      <c r="AW28" s="48"/>
      <c r="AX28" s="49"/>
      <c r="AY28" s="49"/>
      <c r="AZ28" s="228" t="s">
        <v>37</v>
      </c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41"/>
    </row>
    <row r="29" spans="1:86" ht="30" customHeight="1" x14ac:dyDescent="0.7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164" t="s">
        <v>65</v>
      </c>
      <c r="Z29" s="164"/>
      <c r="AA29" s="164"/>
      <c r="AB29" s="164"/>
      <c r="AC29" s="164"/>
      <c r="AD29" s="164"/>
      <c r="AE29" s="157"/>
      <c r="AF29" s="157"/>
      <c r="AG29" s="157"/>
      <c r="AH29" s="157"/>
      <c r="AI29" s="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86" ht="10.15" customHeight="1" x14ac:dyDescent="0.4">
      <c r="A30" s="222" t="s">
        <v>70</v>
      </c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0"/>
      <c r="Z30" s="20"/>
      <c r="AA30" s="20"/>
      <c r="AB30" s="20"/>
      <c r="AC30" s="20"/>
      <c r="AD30" s="20"/>
      <c r="AE30" s="165"/>
      <c r="AF30" s="165"/>
      <c r="AG30" s="165"/>
      <c r="AH30" s="165"/>
      <c r="AI30" s="4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4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4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</row>
    <row r="31" spans="1:86" ht="20.100000000000001" customHeight="1" x14ac:dyDescent="0.5">
      <c r="A31" s="223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158" t="s">
        <v>38</v>
      </c>
      <c r="Z31" s="158"/>
      <c r="AA31" s="158"/>
      <c r="AB31" s="158"/>
      <c r="AC31" s="158"/>
      <c r="AD31" s="158"/>
      <c r="AE31" s="157"/>
      <c r="AF31" s="157"/>
      <c r="AG31" s="157"/>
      <c r="AH31" s="157"/>
      <c r="AI31" s="4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4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4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</row>
    <row r="32" spans="1:86" ht="10.15" customHeight="1" x14ac:dyDescent="0.4">
      <c r="A32" s="223"/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0"/>
      <c r="Z32" s="20"/>
      <c r="AA32" s="20"/>
      <c r="AB32" s="20"/>
      <c r="AC32" s="20"/>
      <c r="AD32" s="20"/>
      <c r="AE32" s="20"/>
      <c r="AF32" s="20"/>
      <c r="AG32" s="20"/>
      <c r="AH32" s="4"/>
      <c r="AI32" s="4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4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4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</row>
    <row r="33" spans="1:75" ht="20.100000000000001" customHeight="1" x14ac:dyDescent="0.55000000000000004">
      <c r="A33" s="148" t="s">
        <v>30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9" t="s">
        <v>71</v>
      </c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43"/>
      <c r="AF33" s="44" t="s">
        <v>66</v>
      </c>
      <c r="AG33" s="45" t="s">
        <v>72</v>
      </c>
      <c r="AH33" s="25"/>
      <c r="AI33" s="21"/>
      <c r="AJ33" s="123" t="s">
        <v>20</v>
      </c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21"/>
      <c r="AY33" s="120" t="s">
        <v>24</v>
      </c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5"/>
      <c r="BL33" s="120" t="s">
        <v>24</v>
      </c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</row>
    <row r="34" spans="1:75" ht="20.100000000000001" customHeight="1" x14ac:dyDescent="0.55000000000000004">
      <c r="A34" s="148" t="s">
        <v>31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9" t="s">
        <v>32</v>
      </c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J34" s="120" t="s">
        <v>23</v>
      </c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22"/>
      <c r="AY34" s="120" t="s">
        <v>21</v>
      </c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L34" s="120" t="s">
        <v>22</v>
      </c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</row>
    <row r="37" spans="1:75" x14ac:dyDescent="0.4">
      <c r="A37" s="20"/>
      <c r="B37" s="20"/>
      <c r="C37" s="20"/>
    </row>
    <row r="45" spans="1:75" ht="12.75" customHeight="1" x14ac:dyDescent="0.4"/>
  </sheetData>
  <sheetProtection sheet="1" selectLockedCells="1"/>
  <mergeCells count="235">
    <mergeCell ref="L34:AD34"/>
    <mergeCell ref="AE34:AG34"/>
    <mergeCell ref="A30:X32"/>
    <mergeCell ref="CG2:CH2"/>
    <mergeCell ref="AI2:AO3"/>
    <mergeCell ref="AI4:AM5"/>
    <mergeCell ref="AI6:AM7"/>
    <mergeCell ref="AI8:AP9"/>
    <mergeCell ref="AV4:AZ5"/>
    <mergeCell ref="BF8:BJ9"/>
    <mergeCell ref="G28:AH28"/>
    <mergeCell ref="AZ28:BW28"/>
    <mergeCell ref="BK24:BM24"/>
    <mergeCell ref="BJ15:BJ16"/>
    <mergeCell ref="AM25:AM26"/>
    <mergeCell ref="AT25:AT26"/>
    <mergeCell ref="AT15:AT16"/>
    <mergeCell ref="AN23:AP23"/>
    <mergeCell ref="AJ24:AL24"/>
    <mergeCell ref="AN24:AP24"/>
    <mergeCell ref="AJ25:AL26"/>
    <mergeCell ref="AN25:AP26"/>
    <mergeCell ref="BB23:BD23"/>
    <mergeCell ref="AX24:AZ24"/>
    <mergeCell ref="AX25:AZ26"/>
    <mergeCell ref="A29:X29"/>
    <mergeCell ref="AN22:AP22"/>
    <mergeCell ref="AQ23:AS23"/>
    <mergeCell ref="AQ24:AS24"/>
    <mergeCell ref="AU24:AW24"/>
    <mergeCell ref="A17:C18"/>
    <mergeCell ref="A19:C20"/>
    <mergeCell ref="A21:C21"/>
    <mergeCell ref="A22:C22"/>
    <mergeCell ref="A23:C23"/>
    <mergeCell ref="A24:C24"/>
    <mergeCell ref="A25:C26"/>
    <mergeCell ref="AJ17:AL18"/>
    <mergeCell ref="AJ19:AL20"/>
    <mergeCell ref="AJ21:AL21"/>
    <mergeCell ref="AJ22:AL22"/>
    <mergeCell ref="AJ23:AL23"/>
    <mergeCell ref="T21:AI21"/>
    <mergeCell ref="T22:AI22"/>
    <mergeCell ref="T23:AI23"/>
    <mergeCell ref="T24:AI24"/>
    <mergeCell ref="A27:E27"/>
    <mergeCell ref="AC27:AD27"/>
    <mergeCell ref="AN17:AP18"/>
    <mergeCell ref="I1:AH3"/>
    <mergeCell ref="I6:AH8"/>
    <mergeCell ref="BG1:BW2"/>
    <mergeCell ref="AP2:BD3"/>
    <mergeCell ref="I9:AG10"/>
    <mergeCell ref="H11:AE11"/>
    <mergeCell ref="BT6:BW7"/>
    <mergeCell ref="BK11:BO11"/>
    <mergeCell ref="D14:S14"/>
    <mergeCell ref="T14:AI14"/>
    <mergeCell ref="D13:AI13"/>
    <mergeCell ref="AG11:AH11"/>
    <mergeCell ref="AN6:BD7"/>
    <mergeCell ref="AQ8:BD9"/>
    <mergeCell ref="I4:AH5"/>
    <mergeCell ref="BA4:BD5"/>
    <mergeCell ref="BG3:BK4"/>
    <mergeCell ref="BA15:BA16"/>
    <mergeCell ref="AU15:AW16"/>
    <mergeCell ref="AN4:AU5"/>
    <mergeCell ref="BK8:BW9"/>
    <mergeCell ref="AN15:AP16"/>
    <mergeCell ref="AK11:BH11"/>
    <mergeCell ref="AM15:AM16"/>
    <mergeCell ref="BL3:BO4"/>
    <mergeCell ref="BT3:BW4"/>
    <mergeCell ref="BP3:BS4"/>
    <mergeCell ref="A10:H10"/>
    <mergeCell ref="BP6:BS7"/>
    <mergeCell ref="BP11:BR11"/>
    <mergeCell ref="A11:E11"/>
    <mergeCell ref="BG13:BW13"/>
    <mergeCell ref="BS14:BW14"/>
    <mergeCell ref="BV15:BW16"/>
    <mergeCell ref="BG14:BM14"/>
    <mergeCell ref="BK15:BM16"/>
    <mergeCell ref="BN14:BR14"/>
    <mergeCell ref="Y31:AD31"/>
    <mergeCell ref="A33:K33"/>
    <mergeCell ref="BS25:BT26"/>
    <mergeCell ref="BS27:BT27"/>
    <mergeCell ref="AU25:AW26"/>
    <mergeCell ref="BU15:BU16"/>
    <mergeCell ref="F27:Z27"/>
    <mergeCell ref="Y29:AD29"/>
    <mergeCell ref="AE30:AH31"/>
    <mergeCell ref="BG22:BI22"/>
    <mergeCell ref="BK22:BM22"/>
    <mergeCell ref="BG23:BI23"/>
    <mergeCell ref="BK23:BM23"/>
    <mergeCell ref="BA25:BA26"/>
    <mergeCell ref="AJ15:AL16"/>
    <mergeCell ref="AQ25:AS26"/>
    <mergeCell ref="BS21:BT21"/>
    <mergeCell ref="BU17:BU18"/>
    <mergeCell ref="BU19:BU20"/>
    <mergeCell ref="BJ19:BJ20"/>
    <mergeCell ref="AM19:AM20"/>
    <mergeCell ref="AT19:AT20"/>
    <mergeCell ref="BQ21:BR21"/>
    <mergeCell ref="BG15:BI16"/>
    <mergeCell ref="BV17:BW18"/>
    <mergeCell ref="BV19:BW20"/>
    <mergeCell ref="BV21:BW21"/>
    <mergeCell ref="BN21:BO21"/>
    <mergeCell ref="BS15:BT16"/>
    <mergeCell ref="BS17:BT18"/>
    <mergeCell ref="AX15:AZ16"/>
    <mergeCell ref="BB15:BD16"/>
    <mergeCell ref="A34:K34"/>
    <mergeCell ref="L33:AD33"/>
    <mergeCell ref="T25:AI25"/>
    <mergeCell ref="T26:AI26"/>
    <mergeCell ref="A15:C16"/>
    <mergeCell ref="BP15:BP16"/>
    <mergeCell ref="AQ17:AS18"/>
    <mergeCell ref="AU17:AW18"/>
    <mergeCell ref="BN17:BO18"/>
    <mergeCell ref="AQ21:AS21"/>
    <mergeCell ref="AU21:AW21"/>
    <mergeCell ref="AT17:AT18"/>
    <mergeCell ref="AE29:AH29"/>
    <mergeCell ref="AU23:AW23"/>
    <mergeCell ref="BP17:BP18"/>
    <mergeCell ref="BK21:BM21"/>
    <mergeCell ref="AJ34:AW34"/>
    <mergeCell ref="BL34:BW34"/>
    <mergeCell ref="BL33:BW33"/>
    <mergeCell ref="BJ25:BJ26"/>
    <mergeCell ref="AJ33:AW33"/>
    <mergeCell ref="BG25:BI26"/>
    <mergeCell ref="BK25:BM26"/>
    <mergeCell ref="BV25:BW26"/>
    <mergeCell ref="BV27:BW27"/>
    <mergeCell ref="BP25:BP26"/>
    <mergeCell ref="BU25:BU26"/>
    <mergeCell ref="AY34:BJ34"/>
    <mergeCell ref="AY33:BJ33"/>
    <mergeCell ref="AJ32:AW32"/>
    <mergeCell ref="AY32:BJ32"/>
    <mergeCell ref="BL32:BW32"/>
    <mergeCell ref="BG27:BI27"/>
    <mergeCell ref="AI27:AK27"/>
    <mergeCell ref="BN27:BO27"/>
    <mergeCell ref="BQ27:BR27"/>
    <mergeCell ref="AQ27:AT27"/>
    <mergeCell ref="BQ25:BR26"/>
    <mergeCell ref="BK27:BM27"/>
    <mergeCell ref="BE25:BF26"/>
    <mergeCell ref="BP19:BP20"/>
    <mergeCell ref="BN24:BO24"/>
    <mergeCell ref="BN25:BO26"/>
    <mergeCell ref="BQ15:BR16"/>
    <mergeCell ref="BQ17:BR18"/>
    <mergeCell ref="BQ19:BR20"/>
    <mergeCell ref="BK17:BM18"/>
    <mergeCell ref="BG19:BI20"/>
    <mergeCell ref="BK19:BM20"/>
    <mergeCell ref="BG21:BI21"/>
    <mergeCell ref="BQ23:BR23"/>
    <mergeCell ref="BQ24:BR24"/>
    <mergeCell ref="BJ17:BJ18"/>
    <mergeCell ref="BN15:BO16"/>
    <mergeCell ref="BB25:BD26"/>
    <mergeCell ref="BV24:BW24"/>
    <mergeCell ref="BS24:BT24"/>
    <mergeCell ref="AJ14:AP14"/>
    <mergeCell ref="AQ14:AW14"/>
    <mergeCell ref="BG17:BI18"/>
    <mergeCell ref="AX21:AZ21"/>
    <mergeCell ref="BB21:BD21"/>
    <mergeCell ref="AX22:AZ22"/>
    <mergeCell ref="BB22:BD22"/>
    <mergeCell ref="AX23:AZ23"/>
    <mergeCell ref="BV22:BW22"/>
    <mergeCell ref="BV23:BW23"/>
    <mergeCell ref="BS22:BT22"/>
    <mergeCell ref="BS23:BT23"/>
    <mergeCell ref="BN22:BO22"/>
    <mergeCell ref="BN23:BO23"/>
    <mergeCell ref="AQ22:AS22"/>
    <mergeCell ref="AU22:AW22"/>
    <mergeCell ref="BQ22:BR22"/>
    <mergeCell ref="AN21:AP21"/>
    <mergeCell ref="BS19:BT20"/>
    <mergeCell ref="BG24:BI24"/>
    <mergeCell ref="BN19:BO20"/>
    <mergeCell ref="BE19:BF20"/>
    <mergeCell ref="BE21:BF21"/>
    <mergeCell ref="BE22:BF22"/>
    <mergeCell ref="BE23:BF23"/>
    <mergeCell ref="BE24:BF24"/>
    <mergeCell ref="BE13:BF14"/>
    <mergeCell ref="AQ15:AS16"/>
    <mergeCell ref="BE17:BF18"/>
    <mergeCell ref="BA17:BA18"/>
    <mergeCell ref="AX14:BD14"/>
    <mergeCell ref="BE15:BF16"/>
    <mergeCell ref="BB24:BD24"/>
    <mergeCell ref="AM17:AM18"/>
    <mergeCell ref="AX17:AZ18"/>
    <mergeCell ref="BB17:BD18"/>
    <mergeCell ref="AX19:AZ20"/>
    <mergeCell ref="BB19:BD20"/>
    <mergeCell ref="AN19:AP20"/>
    <mergeCell ref="BA19:BA20"/>
    <mergeCell ref="AQ19:AS20"/>
    <mergeCell ref="AU19:AW20"/>
    <mergeCell ref="D25:S25"/>
    <mergeCell ref="D26:S26"/>
    <mergeCell ref="D21:S21"/>
    <mergeCell ref="D22:S22"/>
    <mergeCell ref="D23:S23"/>
    <mergeCell ref="D24:S24"/>
    <mergeCell ref="T15:AI15"/>
    <mergeCell ref="T16:AI16"/>
    <mergeCell ref="T17:AI17"/>
    <mergeCell ref="T18:AI18"/>
    <mergeCell ref="T19:AI19"/>
    <mergeCell ref="D17:S17"/>
    <mergeCell ref="D18:S18"/>
    <mergeCell ref="D19:S19"/>
    <mergeCell ref="D20:S20"/>
    <mergeCell ref="T20:AI20"/>
    <mergeCell ref="D15:S15"/>
    <mergeCell ref="D16:S16"/>
  </mergeCells>
  <phoneticPr fontId="0" type="noConversion"/>
  <dataValidations count="5">
    <dataValidation type="list" allowBlank="1" showInputMessage="1" sqref="D19 D15 D17 D21:D25" xr:uid="{00000000-0002-0000-0000-000000000000}">
      <formula1>"wird nicht ausgetragen"</formula1>
    </dataValidation>
    <dataValidation type="list" allowBlank="1" showInputMessage="1" showErrorMessage="1" sqref="AQ15:AS26 AU15:AZ26 BB15:BD26" xr:uid="{00000000-0002-0000-0000-000002000000}">
      <formula1>"0,1,2,3,4,5,6,7,8,9,10,11,12,13,14,15,16,17,18,19,20,21,22,23,24,25,26,27,28,29,30"</formula1>
    </dataValidation>
    <dataValidation type="list" allowBlank="1" showInputMessage="1" showErrorMessage="1" sqref="AJ15:AL26 AN15:AP26" xr:uid="{00000000-0002-0000-0000-000003000000}">
      <formula1>"0,1,2,3,4,5,6,7,8,9,10,11,12,13,14,15,16,17,18,19,20,21,22,23,24,25,26,27,28,29,30,WO,DQ,KS"</formula1>
    </dataValidation>
    <dataValidation type="list" showInputMessage="1" showErrorMessage="1" sqref="BI5 BM5 BQ5 BU5" xr:uid="{00000000-0002-0000-0000-000004000000}">
      <formula1>"x"</formula1>
    </dataValidation>
    <dataValidation type="list" allowBlank="1" showInputMessage="1" showErrorMessage="1" sqref="BE15:BF26" xr:uid="{908A2B40-3A3B-4214-8794-FC263C65FD0C}">
      <formula1>"ret A, ret B"</formula1>
    </dataValidation>
  </dataValidations>
  <hyperlinks>
    <hyperlink ref="L33" r:id="rId1" xr:uid="{00000000-0004-0000-0000-000000000000}"/>
    <hyperlink ref="L33:Z33" r:id="rId2" display="mannschaftsm@badminton-noe.at" xr:uid="{00000000-0004-0000-0000-000001000000}"/>
    <hyperlink ref="L34:Z34" r:id="rId3" display="Ergebnisdienst" xr:uid="{00000000-0004-0000-0000-000002000000}"/>
    <hyperlink ref="L34:AE34" r:id="rId4" display="Ergebnisdienst (obv.tournamentsoftware.com)" xr:uid="{00000000-0004-0000-0000-000003000000}"/>
    <hyperlink ref="L33:AD33" r:id="rId5" display="liga@badminton-noe.at" xr:uid="{A7F6C9FE-DC8D-45F6-A86A-294ADE65EEEB}"/>
    <hyperlink ref="L34:AG34" r:id="rId6" display="Ergebnisdienst (obv.tournamentsoftware.com)" xr:uid="{E96B7E63-76C7-499B-B997-7B1213D0416C}"/>
    <hyperlink ref="L34:AD34" r:id="rId7" display="Ergebnisdienst (obv.tournamentsoftware.com)" xr:uid="{411C2C6F-97B1-4711-9AF4-6642DE64DDE6}"/>
  </hyperlinks>
  <printOptions horizontalCentered="1" verticalCentered="1"/>
  <pageMargins left="0.39370078740157483" right="0.39370078740157483" top="0.19685039370078741" bottom="0.19685039370078741" header="0" footer="0"/>
  <pageSetup paperSize="9" scale="74" orientation="landscape" r:id="rId8"/>
  <headerFooter alignWithMargins="0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AB7533FE17C14D8DB59FBC6BA14EC9" ma:contentTypeVersion="13" ma:contentTypeDescription="Ein neues Dokument erstellen." ma:contentTypeScope="" ma:versionID="df585e9d92ddddba3699dab5780e56f1">
  <xsd:schema xmlns:xsd="http://www.w3.org/2001/XMLSchema" xmlns:xs="http://www.w3.org/2001/XMLSchema" xmlns:p="http://schemas.microsoft.com/office/2006/metadata/properties" xmlns:ns2="e38082a2-8135-4dd3-9cab-f0d80804fd9b" xmlns:ns3="bb2ab6a2-77d5-430d-9dfa-3bda3bc4ac7a" targetNamespace="http://schemas.microsoft.com/office/2006/metadata/properties" ma:root="true" ma:fieldsID="fdcb0d4f01188c7afe1a54eac632045d" ns2:_="" ns3:_="">
    <xsd:import namespace="e38082a2-8135-4dd3-9cab-f0d80804fd9b"/>
    <xsd:import namespace="bb2ab6a2-77d5-430d-9dfa-3bda3bc4a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082a2-8135-4dd3-9cab-f0d80804f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b6a2-77d5-430d-9dfa-3bda3bc4a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E51476-623B-4760-8152-F67516F19744}"/>
</file>

<file path=customXml/itemProps2.xml><?xml version="1.0" encoding="utf-8"?>
<ds:datastoreItem xmlns:ds="http://schemas.openxmlformats.org/officeDocument/2006/customXml" ds:itemID="{9B5509DF-E83D-471C-994E-8F686BE0318E}">
  <ds:schemaRefs>
    <ds:schemaRef ds:uri="http://schemas.openxmlformats.org/package/2006/metadata/core-properties"/>
    <ds:schemaRef ds:uri="http://purl.org/dc/dcmitype/"/>
    <ds:schemaRef ds:uri="cb5a0bdb-cfaa-40ce-9cde-dd2258041488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06ADFD-5E29-4405-AE3E-4CA6BDB717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13" baseType="lpstr">
      <vt:lpstr>Spielbericht</vt:lpstr>
      <vt:lpstr>Spielbericht!Druckbereich</vt:lpstr>
      <vt:lpstr>Gewinnsätze</vt:lpstr>
      <vt:lpstr>MannschaftA</vt:lpstr>
      <vt:lpstr>MannschaftB</vt:lpstr>
      <vt:lpstr>Runde</vt:lpstr>
      <vt:lpstr>Satzpunkte</vt:lpstr>
      <vt:lpstr>Sieger</vt:lpstr>
      <vt:lpstr>Spiele</vt:lpstr>
      <vt:lpstr>SpieleNichtAusgetragen</vt:lpstr>
      <vt:lpstr>TabelleAngetreten</vt:lpstr>
      <vt:lpstr>TabelleSieg</vt:lpstr>
      <vt:lpstr>TabelleUnentschieden</vt:lpstr>
    </vt:vector>
  </TitlesOfParts>
  <Manager>office@badminton-noe.at</Manager>
  <Company>Niederösterreichischer Badmintonverband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 NÖBV-Mannschaftsmeisterschaft</dc:title>
  <dc:creator>Martin Wallenböck</dc:creator>
  <cp:keywords>Badminton</cp:keywords>
  <cp:lastModifiedBy>Martin Wallenböck</cp:lastModifiedBy>
  <cp:lastPrinted>2017-11-09T22:37:05Z</cp:lastPrinted>
  <dcterms:created xsi:type="dcterms:W3CDTF">1998-09-22T08:13:52Z</dcterms:created>
  <dcterms:modified xsi:type="dcterms:W3CDTF">2021-11-08T19:17:06Z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0x010100CCAB7533FE17C14D8DB59FBC6BA14EC9</vt:lpwstr>
  </property>
</Properties>
</file>